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1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<sst xmlns="http://schemas.openxmlformats.org/spreadsheetml/2006/main" count="3049" uniqueCount="672">
  <si>
    <t xml:space="preserve">Titlu contract </t>
  </si>
  <si>
    <t xml:space="preserve">Numar Contract</t>
  </si>
  <si>
    <t xml:space="preserve">Data Contract</t>
  </si>
  <si>
    <t xml:space="preserve">Obiectul Contractului</t>
  </si>
  <si>
    <t xml:space="preserve">Procedura aplicata</t>
  </si>
  <si>
    <t xml:space="preserve">Numar ofertanti</t>
  </si>
  <si>
    <t xml:space="preserve">Furnizor/Prestator/Executant</t>
  </si>
  <si>
    <t xml:space="preserve">Parteneri (asociati subcontractanti / terti / sustinatori)</t>
  </si>
  <si>
    <t xml:space="preserve">Valoarea prevazuta in contract</t>
  </si>
  <si>
    <t xml:space="preserve">Sursa finantarii</t>
  </si>
  <si>
    <t xml:space="preserve">Data de inceput</t>
  </si>
  <si>
    <t xml:space="preserve">Data de finazare prevazuta in contract</t>
  </si>
  <si>
    <t xml:space="preserve">Modificarea cuantumului pretului prin act aditional si data acestuia</t>
  </si>
  <si>
    <t xml:space="preserve">Executarea Contractului</t>
  </si>
  <si>
    <t xml:space="preserve">Pret Final</t>
  </si>
  <si>
    <t xml:space="preserve">Status (finalizat/in executie)</t>
  </si>
  <si>
    <t xml:space="preserve">Valoare platita ( cu TVA )</t>
  </si>
  <si>
    <t xml:space="preserve">Data efectuarii platii</t>
  </si>
  <si>
    <t xml:space="preserve">contract subsecvent servicii</t>
  </si>
  <si>
    <t xml:space="preserve">01.02.2019</t>
  </si>
  <si>
    <t xml:space="preserve">Chirie monitorizare Flota - GPS </t>
  </si>
  <si>
    <t xml:space="preserve">ACHIZITIE DIRECTA</t>
  </si>
  <si>
    <t xml:space="preserve">AROBS TRANSILVANIA SOFTWARE SA </t>
  </si>
  <si>
    <t xml:space="preserve">N/A</t>
  </si>
  <si>
    <t xml:space="preserve">bugetul de stat</t>
  </si>
  <si>
    <t xml:space="preserve">05.02.2019</t>
  </si>
  <si>
    <t xml:space="preserve">31.03.2019</t>
  </si>
  <si>
    <t xml:space="preserve">28.03.2019</t>
  </si>
  <si>
    <t xml:space="preserve">Finalizat</t>
  </si>
  <si>
    <t xml:space="preserve">contract subsecvent furnizare</t>
  </si>
  <si>
    <t xml:space="preserve">01.04.2019</t>
  </si>
  <si>
    <t xml:space="preserve">31.05.2019</t>
  </si>
  <si>
    <t xml:space="preserve">30.05-26.07.2019</t>
  </si>
  <si>
    <t xml:space="preserve">29.05.2019</t>
  </si>
  <si>
    <t xml:space="preserve">01.06.2019</t>
  </si>
  <si>
    <t xml:space="preserve">30.06.2019</t>
  </si>
  <si>
    <t xml:space="preserve">23.07.2019</t>
  </si>
  <si>
    <t xml:space="preserve">28.06.2019</t>
  </si>
  <si>
    <t xml:space="preserve">01.07.2019</t>
  </si>
  <si>
    <t xml:space="preserve">31.07.2019</t>
  </si>
  <si>
    <t xml:space="preserve">23.08.2019</t>
  </si>
  <si>
    <t xml:space="preserve">29.07.2019</t>
  </si>
  <si>
    <t xml:space="preserve">01.08.2019</t>
  </si>
  <si>
    <t xml:space="preserve">31.08.2019</t>
  </si>
  <si>
    <t xml:space="preserve">19.09.2019</t>
  </si>
  <si>
    <t xml:space="preserve">Contract servicii </t>
  </si>
  <si>
    <t xml:space="preserve">03.09.2019</t>
  </si>
  <si>
    <t xml:space="preserve">01.09.2019</t>
  </si>
  <si>
    <t xml:space="preserve">30.09.2019</t>
  </si>
  <si>
    <t xml:space="preserve">25.10.2019</t>
  </si>
  <si>
    <t xml:space="preserve">TOTAL </t>
  </si>
  <si>
    <t xml:space="preserve">13</t>
  </si>
  <si>
    <t xml:space="preserve">08.01.2019</t>
  </si>
  <si>
    <t xml:space="preserve">Servicii de asigurare CASCO pentru 193 de ambulante</t>
  </si>
  <si>
    <t xml:space="preserve">LICITATIE DESCHISA</t>
  </si>
  <si>
    <t xml:space="preserve">ASIROM VIENNA INSURANCE GROUP </t>
  </si>
  <si>
    <t xml:space="preserve">28.02.2019</t>
  </si>
  <si>
    <t xml:space="preserve">31.01.2019</t>
  </si>
  <si>
    <t xml:space="preserve">182</t>
  </si>
  <si>
    <t xml:space="preserve">Asigurare CASCO</t>
  </si>
  <si>
    <t xml:space="preserve">01.03.2019</t>
  </si>
  <si>
    <t xml:space="preserve">339</t>
  </si>
  <si>
    <t xml:space="preserve">Contract Servicii Asigurare Casco</t>
  </si>
  <si>
    <t xml:space="preserve">NEGOCIERE FARA PUBLICARE</t>
  </si>
  <si>
    <t xml:space="preserve">05.04.2019</t>
  </si>
  <si>
    <t xml:space="preserve">30.04.2019</t>
  </si>
  <si>
    <t xml:space="preserve">17.04.2019</t>
  </si>
  <si>
    <t xml:space="preserve">578</t>
  </si>
  <si>
    <t xml:space="preserve">04.06.2019</t>
  </si>
  <si>
    <t xml:space="preserve">ASIGURARE RCA</t>
  </si>
  <si>
    <t xml:space="preserve">14.06.2019</t>
  </si>
  <si>
    <t xml:space="preserve">26.06-23.07.2019</t>
  </si>
  <si>
    <t xml:space="preserve">668</t>
  </si>
  <si>
    <t xml:space="preserve">ASIGURARE CASCO</t>
  </si>
  <si>
    <t xml:space="preserve">22.07.2019</t>
  </si>
  <si>
    <t xml:space="preserve">800</t>
  </si>
  <si>
    <t xml:space="preserve">20.08.2019</t>
  </si>
  <si>
    <t xml:space="preserve">Contract Furnizare</t>
  </si>
  <si>
    <t xml:space="preserve">813</t>
  </si>
  <si>
    <t xml:space="preserve">02.08.2019</t>
  </si>
  <si>
    <t xml:space="preserve">RCA</t>
  </si>
  <si>
    <t xml:space="preserve">PROCEDURA SIMPLIFICATA</t>
  </si>
  <si>
    <t xml:space="preserve">28.08.2019</t>
  </si>
  <si>
    <t xml:space="preserve">contract subsecvent</t>
  </si>
  <si>
    <t xml:space="preserve">882</t>
  </si>
  <si>
    <t xml:space="preserve">Asigurare RCA</t>
  </si>
  <si>
    <t xml:space="preserve">31.10.2019</t>
  </si>
  <si>
    <t xml:space="preserve">18.09-22.10.2019</t>
  </si>
  <si>
    <t xml:space="preserve">334</t>
  </si>
  <si>
    <t xml:space="preserve">Servicii Intretinere Ambulante Mercedes</t>
  </si>
  <si>
    <t xml:space="preserve">AUTO LEADER EXPIM SRL</t>
  </si>
  <si>
    <t xml:space="preserve">03.04.2019</t>
  </si>
  <si>
    <t xml:space="preserve">03.05.2019</t>
  </si>
  <si>
    <t xml:space="preserve">22.05-24.06.2019</t>
  </si>
  <si>
    <t xml:space="preserve">477</t>
  </si>
  <si>
    <t xml:space="preserve">Service auto Citroen</t>
  </si>
  <si>
    <t xml:space="preserve">06.05.2019</t>
  </si>
  <si>
    <t xml:space="preserve">05.07.2019</t>
  </si>
  <si>
    <t xml:space="preserve">24.06-23.08.2019</t>
  </si>
  <si>
    <t xml:space="preserve">335</t>
  </si>
  <si>
    <t xml:space="preserve">Servici Intretinere   Ambulante Volkswagen</t>
  </si>
  <si>
    <t xml:space="preserve">AUTO LEADER EXPIM SRL </t>
  </si>
  <si>
    <t xml:space="preserve">21.05-19.06.2019</t>
  </si>
  <si>
    <t xml:space="preserve">336</t>
  </si>
  <si>
    <t xml:space="preserve"> Servici Intretinere   Ambulante Citroen</t>
  </si>
  <si>
    <t xml:space="preserve">22.05-27.09.2019</t>
  </si>
  <si>
    <t xml:space="preserve">Contract furnizare</t>
  </si>
  <si>
    <t xml:space="preserve">475</t>
  </si>
  <si>
    <t xml:space="preserve">Service Auto Mercedes</t>
  </si>
  <si>
    <t xml:space="preserve">19.06-18.09.2019</t>
  </si>
  <si>
    <t xml:space="preserve">476</t>
  </si>
  <si>
    <t xml:space="preserve">Service Auto Volkswagen</t>
  </si>
  <si>
    <t xml:space="preserve">637</t>
  </si>
  <si>
    <t xml:space="preserve">Service auto VW</t>
  </si>
  <si>
    <t xml:space="preserve">24.06.2019</t>
  </si>
  <si>
    <t xml:space="preserve">22.08-20.09.2019</t>
  </si>
  <si>
    <t xml:space="preserve">771</t>
  </si>
  <si>
    <t xml:space="preserve">Service auto CITROEN</t>
  </si>
  <si>
    <t xml:space="preserve">09.07.2019</t>
  </si>
  <si>
    <t xml:space="preserve">02.09.2019</t>
  </si>
  <si>
    <t xml:space="preserve">20.08-25.10.2019</t>
  </si>
  <si>
    <t xml:space="preserve">772</t>
  </si>
  <si>
    <t xml:space="preserve"> Service auto MERCEDES</t>
  </si>
  <si>
    <t xml:space="preserve">08.08.2019</t>
  </si>
  <si>
    <t xml:space="preserve">20.08-24.10.2019</t>
  </si>
  <si>
    <t xml:space="preserve">776</t>
  </si>
  <si>
    <t xml:space="preserve">Service Auto VW</t>
  </si>
  <si>
    <t xml:space="preserve">17.07.2019</t>
  </si>
  <si>
    <t xml:space="preserve">19.08.2019</t>
  </si>
  <si>
    <t xml:space="preserve">20.08-23.10.2019</t>
  </si>
  <si>
    <t xml:space="preserve">831</t>
  </si>
  <si>
    <t xml:space="preserve">14.08.2019</t>
  </si>
  <si>
    <t xml:space="preserve">16.09.2019</t>
  </si>
  <si>
    <t xml:space="preserve">22.10-24.10.2019</t>
  </si>
  <si>
    <t xml:space="preserve">849</t>
  </si>
  <si>
    <t xml:space="preserve">26.08.2019</t>
  </si>
  <si>
    <t xml:space="preserve">Service auto Mercedes</t>
  </si>
  <si>
    <t xml:space="preserve">24.10-25.10.2019</t>
  </si>
  <si>
    <t xml:space="preserve">contract servicii </t>
  </si>
  <si>
    <t xml:space="preserve">887</t>
  </si>
  <si>
    <t xml:space="preserve">04.09.2019</t>
  </si>
  <si>
    <t xml:space="preserve">Intretinere revizii si reparatii ambulante marca Volkswagen</t>
  </si>
  <si>
    <t xml:space="preserve">30.10.2019</t>
  </si>
  <si>
    <t xml:space="preserve">1068</t>
  </si>
  <si>
    <t xml:space="preserve">Servicii de intretinere,revizii si reparatii ambulante Mercedes</t>
  </si>
  <si>
    <t xml:space="preserve">10.10.2019</t>
  </si>
  <si>
    <t xml:space="preserve">11.11.2019</t>
  </si>
  <si>
    <t xml:space="preserve">in executie</t>
  </si>
  <si>
    <t xml:space="preserve">1069</t>
  </si>
  <si>
    <t xml:space="preserve">Servicii de intretinere,revizii si reparatii ambulamte Volkswagen</t>
  </si>
  <si>
    <t xml:space="preserve">24.10.2019</t>
  </si>
  <si>
    <t xml:space="preserve">Servicii de intretinere,revizii si reparatii ambulante Citroen</t>
  </si>
  <si>
    <t xml:space="preserve">25.11.2019</t>
  </si>
  <si>
    <t xml:space="preserve">468</t>
  </si>
  <si>
    <t xml:space="preserve">Servicii de intretinere pentru Defibrilatoare Corpuls 3</t>
  </si>
  <si>
    <t xml:space="preserve">DELTAMED SRL</t>
  </si>
  <si>
    <t xml:space="preserve">25.04.2019</t>
  </si>
  <si>
    <t xml:space="preserve">21.06-19.09.2019</t>
  </si>
  <si>
    <t xml:space="preserve">1207</t>
  </si>
  <si>
    <t xml:space="preserve">29.11.2018</t>
  </si>
  <si>
    <t xml:space="preserve"> Intertinere defibrilator Corpuls</t>
  </si>
  <si>
    <t xml:space="preserve">DELTAMED SRL </t>
  </si>
  <si>
    <t xml:space="preserve">01.12.2018</t>
  </si>
  <si>
    <t xml:space="preserve">31.12.2018</t>
  </si>
  <si>
    <t xml:space="preserve">31.01-26.03.2019</t>
  </si>
  <si>
    <t xml:space="preserve">92</t>
  </si>
  <si>
    <t xml:space="preserve">23.01.2019</t>
  </si>
  <si>
    <t xml:space="preserve">Servicii intretinere pentru defibrilatoare Corpuls 3</t>
  </si>
  <si>
    <t xml:space="preserve">22.04.2019</t>
  </si>
  <si>
    <t xml:space="preserve">20.03-19.06.2019</t>
  </si>
  <si>
    <t xml:space="preserve">778</t>
  </si>
  <si>
    <t xml:space="preserve">19.07.2019</t>
  </si>
  <si>
    <t xml:space="preserve">18.09.2019</t>
  </si>
  <si>
    <t xml:space="preserve">19.09-31.10.2019</t>
  </si>
  <si>
    <t xml:space="preserve">1039</t>
  </si>
  <si>
    <t xml:space="preserve">Intretinere si Reparatii Aparatura Medicala</t>
  </si>
  <si>
    <t xml:space="preserve">07.10.2019</t>
  </si>
  <si>
    <t xml:space="preserve">30.11.2019</t>
  </si>
  <si>
    <t xml:space="preserve">143</t>
  </si>
  <si>
    <t xml:space="preserve">15.02.2019</t>
  </si>
  <si>
    <t xml:space="preserve">Intretinere si reparatii instalatii optico acustice</t>
  </si>
  <si>
    <t xml:space="preserve">29.03-22.05.2019</t>
  </si>
  <si>
    <t xml:space="preserve">327</t>
  </si>
  <si>
    <t xml:space="preserve">29.03.2019</t>
  </si>
  <si>
    <t xml:space="preserve">08.04.2019</t>
  </si>
  <si>
    <t xml:space="preserve">08.05.2019</t>
  </si>
  <si>
    <t xml:space="preserve">23.05-21.06.2019</t>
  </si>
  <si>
    <t xml:space="preserve">568</t>
  </si>
  <si>
    <t xml:space="preserve">22.07-23.09.2019</t>
  </si>
  <si>
    <t xml:space="preserve">806</t>
  </si>
  <si>
    <t xml:space="preserve">26.09-31.10.2019</t>
  </si>
  <si>
    <t xml:space="preserve">1003</t>
  </si>
  <si>
    <t xml:space="preserve">18.10.2019</t>
  </si>
  <si>
    <t xml:space="preserve">01.10.2019</t>
  </si>
  <si>
    <t xml:space="preserve">462</t>
  </si>
  <si>
    <t xml:space="preserve">Contract servicii de intretinere ventilator Oxylog 2000/Oxylog 2000 Plus</t>
  </si>
  <si>
    <t xml:space="preserve">DRAGER MEDICAL</t>
  </si>
  <si>
    <t xml:space="preserve">25.04.2016</t>
  </si>
  <si>
    <t xml:space="preserve">1191</t>
  </si>
  <si>
    <t xml:space="preserve">26.11.2018</t>
  </si>
  <si>
    <t xml:space="preserve">Furnizare gaze naturale</t>
  </si>
  <si>
    <t xml:space="preserve">Negociere prin Bursa Romana de Marfuri </t>
  </si>
  <si>
    <t xml:space="preserve">E.ON ENERGIE ROMANIA </t>
  </si>
  <si>
    <t xml:space="preserve">02.12.2018</t>
  </si>
  <si>
    <t xml:space="preserve">01.01.2019</t>
  </si>
  <si>
    <t xml:space="preserve">19.03.2019</t>
  </si>
  <si>
    <t xml:space="preserve">1397</t>
  </si>
  <si>
    <t xml:space="preserve">20.12.2018</t>
  </si>
  <si>
    <t xml:space="preserve">20.03-24.04.2019</t>
  </si>
  <si>
    <t xml:space="preserve">contract furnizare</t>
  </si>
  <si>
    <t xml:space="preserve">185</t>
  </si>
  <si>
    <t xml:space="preserve">02.03.2019</t>
  </si>
  <si>
    <t xml:space="preserve">01.05.2019</t>
  </si>
  <si>
    <t xml:space="preserve">562</t>
  </si>
  <si>
    <t xml:space="preserve">Furnizare Gaze Naturale</t>
  </si>
  <si>
    <t xml:space="preserve">ENGIE ROMANIA SA </t>
  </si>
  <si>
    <t xml:space="preserve">02.08/-23.08..2019</t>
  </si>
  <si>
    <t xml:space="preserve">1036</t>
  </si>
  <si>
    <t xml:space="preserve">326</t>
  </si>
  <si>
    <t xml:space="preserve">Solutie AD Blue</t>
  </si>
  <si>
    <t xml:space="preserve">EREBUS TEHNICS INTERNATIONAL SRL </t>
  </si>
  <si>
    <t xml:space="preserve">23.05.2019</t>
  </si>
  <si>
    <t xml:space="preserve">573</t>
  </si>
  <si>
    <t xml:space="preserve">03.06.2019</t>
  </si>
  <si>
    <t xml:space="preserve">31.12.2019</t>
  </si>
  <si>
    <t xml:space="preserve">30.07-30.10.2019</t>
  </si>
  <si>
    <t xml:space="preserve">905</t>
  </si>
  <si>
    <t xml:space="preserve">ANVELOPE IARNA</t>
  </si>
  <si>
    <t xml:space="preserve">HEXA I.D.P. SR.L.</t>
  </si>
  <si>
    <t xml:space="preserve">15.10.2019</t>
  </si>
  <si>
    <t xml:space="preserve">841</t>
  </si>
  <si>
    <t xml:space="preserve">Furnizare piese auto pentru ambulante Fiat Ducato</t>
  </si>
  <si>
    <t xml:space="preserve">HEXA I.D.P. SR.L. </t>
  </si>
  <si>
    <t xml:space="preserve">22.08.2019</t>
  </si>
  <si>
    <t xml:space="preserve">18.11.2019</t>
  </si>
  <si>
    <t xml:space="preserve">23.10-25.10.2019</t>
  </si>
  <si>
    <t xml:space="preserve">311</t>
  </si>
  <si>
    <t xml:space="preserve">Contract de Furnizare Anvelope</t>
  </si>
  <si>
    <t xml:space="preserve">IKARUS TRANS</t>
  </si>
  <si>
    <t xml:space="preserve">26.03.2019</t>
  </si>
  <si>
    <t xml:space="preserve">15.04.2019</t>
  </si>
  <si>
    <t xml:space="preserve">18.04-28..05.2019</t>
  </si>
  <si>
    <t xml:space="preserve">907</t>
  </si>
  <si>
    <t xml:space="preserve">IKARUS TRANS </t>
  </si>
  <si>
    <t xml:space="preserve">647</t>
  </si>
  <si>
    <t xml:space="preserve">Chirie licenta Salary Manager</t>
  </si>
  <si>
    <t xml:space="preserve">INFO WORLD SRL </t>
  </si>
  <si>
    <t xml:space="preserve">24.09-25.10.2019</t>
  </si>
  <si>
    <t xml:space="preserve">1410</t>
  </si>
  <si>
    <t xml:space="preserve">Paza umana</t>
  </si>
  <si>
    <t xml:space="preserve">Exceptie Legea 98/2016 Anexa 2</t>
  </si>
  <si>
    <t xml:space="preserve">LIVCO SECURITY SRL</t>
  </si>
  <si>
    <t xml:space="preserve">07.03.2019</t>
  </si>
  <si>
    <t xml:space="preserve">446</t>
  </si>
  <si>
    <t xml:space="preserve">24.04.2019</t>
  </si>
  <si>
    <t xml:space="preserve">Servicii Paza Umana</t>
  </si>
  <si>
    <t xml:space="preserve">20.06.2019</t>
  </si>
  <si>
    <t xml:space="preserve">1020</t>
  </si>
  <si>
    <t xml:space="preserve">118</t>
  </si>
  <si>
    <t xml:space="preserve">Servicii paza umana</t>
  </si>
  <si>
    <t xml:space="preserve">LIVCO SECURITY SRL </t>
  </si>
  <si>
    <t xml:space="preserve">20.03.2019</t>
  </si>
  <si>
    <t xml:space="preserve">181</t>
  </si>
  <si>
    <t xml:space="preserve">18.04.2019</t>
  </si>
  <si>
    <t xml:space="preserve">324</t>
  </si>
  <si>
    <t xml:space="preserve">21.05.2019</t>
  </si>
  <si>
    <t xml:space="preserve">676</t>
  </si>
  <si>
    <t xml:space="preserve">AA la contractul nr. 1410/31.12.2018 - PAZA UMANA</t>
  </si>
  <si>
    <t xml:space="preserve">17.09.2019</t>
  </si>
  <si>
    <t xml:space="preserve">797</t>
  </si>
  <si>
    <t xml:space="preserve">23.10.2019</t>
  </si>
  <si>
    <t xml:space="preserve">847</t>
  </si>
  <si>
    <t xml:space="preserve">Paza Umana</t>
  </si>
  <si>
    <t xml:space="preserve">565</t>
  </si>
  <si>
    <t xml:space="preserve">AAD la contractul nr.1410/31.12.2019 -  Paza Umana</t>
  </si>
  <si>
    <t xml:space="preserve">LIVCO SECURITY SRL (401.01.00.01.3627)</t>
  </si>
  <si>
    <t xml:space="preserve">24.07.2019</t>
  </si>
  <si>
    <t xml:space="preserve">1072</t>
  </si>
  <si>
    <t xml:space="preserve">Echipament Individual de Protectie</t>
  </si>
  <si>
    <t xml:space="preserve">MATEI CONF GRUP </t>
  </si>
  <si>
    <t xml:space="preserve">723</t>
  </si>
  <si>
    <t xml:space="preserve">04.07.2019</t>
  </si>
  <si>
    <t xml:space="preserve">MEDICAMENTE</t>
  </si>
  <si>
    <t xml:space="preserve">MEDIPLUS EXIM</t>
  </si>
  <si>
    <t xml:space="preserve">03.08.2019</t>
  </si>
  <si>
    <t xml:space="preserve">20.09.-24.09.2019</t>
  </si>
  <si>
    <t xml:space="preserve">829</t>
  </si>
  <si>
    <t xml:space="preserve">Furnizare MATERIALE SANITARE</t>
  </si>
  <si>
    <t xml:space="preserve">NATURAL ES MEDICAL SRL </t>
  </si>
  <si>
    <t xml:space="preserve">12.08.2019</t>
  </si>
  <si>
    <t xml:space="preserve">11.09.2019</t>
  </si>
  <si>
    <t xml:space="preserve">20.09-28.10.2019</t>
  </si>
  <si>
    <t xml:space="preserve">566</t>
  </si>
  <si>
    <t xml:space="preserve">Servicii de spalare,incarcare si verificare a instalatiei de aer conditionat auto</t>
  </si>
  <si>
    <t xml:space="preserve">NESTE AUTOMOTIVE S.R.L. </t>
  </si>
  <si>
    <t xml:space="preserve">10.09.2019</t>
  </si>
  <si>
    <t xml:space="preserve">18.09-25.09.2019</t>
  </si>
  <si>
    <t xml:space="preserve">1220</t>
  </si>
  <si>
    <t xml:space="preserve">30.11.2018</t>
  </si>
  <si>
    <t xml:space="preserve">Furnizare carburant /Decembrie 2018</t>
  </si>
  <si>
    <t xml:space="preserve">Achizitie Centralizata</t>
  </si>
  <si>
    <t xml:space="preserve">OMV PETROM MARKETING SRL </t>
  </si>
  <si>
    <t xml:space="preserve">1398</t>
  </si>
  <si>
    <t xml:space="preserve">Furnizare carburant</t>
  </si>
  <si>
    <t xml:space="preserve">22.02-24.04.2019</t>
  </si>
  <si>
    <t xml:space="preserve">314</t>
  </si>
  <si>
    <t xml:space="preserve">445</t>
  </si>
  <si>
    <t xml:space="preserve">26.06.2019</t>
  </si>
  <si>
    <t xml:space="preserve">557</t>
  </si>
  <si>
    <t xml:space="preserve">Furnizare Carburant</t>
  </si>
  <si>
    <t xml:space="preserve">30.07.2019</t>
  </si>
  <si>
    <t xml:space="preserve">665</t>
  </si>
  <si>
    <t xml:space="preserve"> Furnizare Carburant</t>
  </si>
  <si>
    <t xml:space="preserve">789</t>
  </si>
  <si>
    <t xml:space="preserve">25.09.2019</t>
  </si>
  <si>
    <t xml:space="preserve">884</t>
  </si>
  <si>
    <t xml:space="preserve">22.10.2019</t>
  </si>
  <si>
    <t xml:space="preserve">1006</t>
  </si>
  <si>
    <t xml:space="preserve">Contract furnizare carburant</t>
  </si>
  <si>
    <t xml:space="preserve">16786</t>
  </si>
  <si>
    <t xml:space="preserve">Servicii Suport Tehnic ORACLE</t>
  </si>
  <si>
    <t xml:space="preserve">ORACLE ROMANIA SRL </t>
  </si>
  <si>
    <t xml:space="preserve">30.08.2019</t>
  </si>
  <si>
    <t xml:space="preserve">26.09.2019</t>
  </si>
  <si>
    <t xml:space="preserve">464</t>
  </si>
  <si>
    <t xml:space="preserve">Servicii de intretinere pentru Instalatii Oxigen</t>
  </si>
  <si>
    <t xml:space="preserve">POWER MEDICAL</t>
  </si>
  <si>
    <t xml:space="preserve">100</t>
  </si>
  <si>
    <t xml:space="preserve">Servicii de intretinere pentru targi diverse tipuri</t>
  </si>
  <si>
    <t xml:space="preserve">POWER MEDICAL </t>
  </si>
  <si>
    <t xml:space="preserve">22.03-24.07.2019</t>
  </si>
  <si>
    <t xml:space="preserve">441</t>
  </si>
  <si>
    <t xml:space="preserve">Servicii de intretinere,revizii si reparare pentru targi diverse tipuri</t>
  </si>
  <si>
    <t xml:space="preserve">24.07-20.09.2019</t>
  </si>
  <si>
    <t xml:space="preserve">312</t>
  </si>
  <si>
    <t xml:space="preserve">27.03.2019</t>
  </si>
  <si>
    <t xml:space="preserve">SC ALCAR WHEELBASE SRL </t>
  </si>
  <si>
    <t xml:space="preserve">826</t>
  </si>
  <si>
    <t xml:space="preserve">Furnizare materiale sanitare</t>
  </si>
  <si>
    <t xml:space="preserve">SC ALPHA BRIO MEDICAL SRL </t>
  </si>
  <si>
    <t xml:space="preserve">23.10-31.10.2019</t>
  </si>
  <si>
    <t xml:space="preserve">03.01.2019</t>
  </si>
  <si>
    <t xml:space="preserve">Reparatie sistem optico acustic B75RNL </t>
  </si>
  <si>
    <t xml:space="preserve">SC ASTI INTERNATIONAL SRL </t>
  </si>
  <si>
    <t xml:space="preserve">17.01.2019</t>
  </si>
  <si>
    <t xml:space="preserve">Reparatie sistem optico acustic B75VUN</t>
  </si>
  <si>
    <t xml:space="preserve">22.02.2019</t>
  </si>
  <si>
    <t xml:space="preserve">Reparatie sistem optico acustic IF02SAJ</t>
  </si>
  <si>
    <t xml:space="preserve">Reparatie sistem optico acustic B81CVU</t>
  </si>
  <si>
    <t xml:space="preserve">Reparatie sistem optico acustic B78GJH</t>
  </si>
  <si>
    <t xml:space="preserve">Reparatie sisteme optico acustice</t>
  </si>
  <si>
    <t xml:space="preserve">572</t>
  </si>
  <si>
    <t xml:space="preserve">Servicii intretinere instalatii electrice si sanitare</t>
  </si>
  <si>
    <t xml:space="preserve">SC H&amp;G PROMOTOR SRL </t>
  </si>
  <si>
    <t xml:space="preserve">24.07.-20.09.2019</t>
  </si>
  <si>
    <t xml:space="preserve">1144</t>
  </si>
  <si>
    <t xml:space="preserve">29.01.2019</t>
  </si>
  <si>
    <t xml:space="preserve">26203</t>
  </si>
  <si>
    <t xml:space="preserve">21.01.2019</t>
  </si>
  <si>
    <t xml:space="preserve">106</t>
  </si>
  <si>
    <t xml:space="preserve">25.01.2019</t>
  </si>
  <si>
    <t xml:space="preserve">26.03-18.04.2019</t>
  </si>
  <si>
    <t xml:space="preserve">283</t>
  </si>
  <si>
    <t xml:space="preserve">21.03.2019</t>
  </si>
  <si>
    <t xml:space="preserve">21.05.-20.06.2019</t>
  </si>
  <si>
    <t xml:space="preserve">690</t>
  </si>
  <si>
    <t xml:space="preserve">03.07.2019</t>
  </si>
  <si>
    <t xml:space="preserve">369</t>
  </si>
  <si>
    <t xml:space="preserve">11.04.2019</t>
  </si>
  <si>
    <t xml:space="preserve">Furnizare medicamente</t>
  </si>
  <si>
    <t xml:space="preserve">SC MEDIPLUS EXIM SRL </t>
  </si>
  <si>
    <t xml:space="preserve">10.05.2019</t>
  </si>
  <si>
    <t xml:space="preserve">25.04.-21.05.2019</t>
  </si>
  <si>
    <t xml:space="preserve">823</t>
  </si>
  <si>
    <t xml:space="preserve">SC NAFKA GRUP SRL </t>
  </si>
  <si>
    <t xml:space="preserve">20.09-30.10.2019</t>
  </si>
  <si>
    <t xml:space="preserve">466</t>
  </si>
  <si>
    <t xml:space="preserve">Serviciii intretinere injectomate Agillia </t>
  </si>
  <si>
    <t xml:space="preserve">SC POWER MEDICAL SRL </t>
  </si>
  <si>
    <t xml:space="preserve">21.06-22.08.2019</t>
  </si>
  <si>
    <t xml:space="preserve">469</t>
  </si>
  <si>
    <t xml:space="preserve">Serviciii intretinere Aspiratoare Secretii </t>
  </si>
  <si>
    <t xml:space="preserve">21.06-20.09.2019</t>
  </si>
  <si>
    <t xml:space="preserve">700</t>
  </si>
  <si>
    <t xml:space="preserve">Servicii intretinere si reparatie Aspiratoare Accuvac</t>
  </si>
  <si>
    <t xml:space="preserve">22.10.-25.10.2019</t>
  </si>
  <si>
    <t xml:space="preserve">150</t>
  </si>
  <si>
    <t xml:space="preserve">Servicii tractare auto </t>
  </si>
  <si>
    <t xml:space="preserve">SC ROM ABIL EXIM SRL </t>
  </si>
  <si>
    <t xml:space="preserve">17.04-21.05.2019</t>
  </si>
  <si>
    <t xml:space="preserve">450</t>
  </si>
  <si>
    <t xml:space="preserve">79</t>
  </si>
  <si>
    <t xml:space="preserve">18.01.2019</t>
  </si>
  <si>
    <t xml:space="preserve">1143</t>
  </si>
  <si>
    <t xml:space="preserve">28.01-21.05.2019</t>
  </si>
  <si>
    <t xml:space="preserve">1004</t>
  </si>
  <si>
    <t xml:space="preserve">Servicii intretinere programe informatice</t>
  </si>
  <si>
    <t xml:space="preserve">SC SECURE EXPERT SOFTWARE SRL </t>
  </si>
  <si>
    <t xml:space="preserve">1219/2018</t>
  </si>
  <si>
    <t xml:space="preserve">796</t>
  </si>
  <si>
    <t xml:space="preserve">1412/2018</t>
  </si>
  <si>
    <t xml:space="preserve">13.02.2019</t>
  </si>
  <si>
    <t xml:space="preserve">19.03-17.04.2019</t>
  </si>
  <si>
    <t xml:space="preserve">178</t>
  </si>
  <si>
    <t xml:space="preserve">1136/2018</t>
  </si>
  <si>
    <t xml:space="preserve">Servicii intretinere hardware</t>
  </si>
  <si>
    <t xml:space="preserve">738</t>
  </si>
  <si>
    <t xml:space="preserve">04.02.2019</t>
  </si>
  <si>
    <t xml:space="preserve">146</t>
  </si>
  <si>
    <t xml:space="preserve">11.02.2019</t>
  </si>
  <si>
    <t xml:space="preserve">19.03-18.04.2019</t>
  </si>
  <si>
    <t xml:space="preserve">321</t>
  </si>
  <si>
    <t xml:space="preserve">21.05-20.06.2019</t>
  </si>
  <si>
    <t xml:space="preserve">560</t>
  </si>
  <si>
    <t xml:space="preserve">23.07-24.10.2019</t>
  </si>
  <si>
    <t xml:space="preserve">792</t>
  </si>
  <si>
    <t xml:space="preserve">1024</t>
  </si>
  <si>
    <t xml:space="preserve">478</t>
  </si>
  <si>
    <t xml:space="preserve">Servicii reparatie instalatii Webasto</t>
  </si>
  <si>
    <t xml:space="preserve">SC TACHONAN SERVICE SRL </t>
  </si>
  <si>
    <t xml:space="preserve">779</t>
  </si>
  <si>
    <t xml:space="preserve">Furnizare piese auto Mercedes</t>
  </si>
  <si>
    <t xml:space="preserve">SC TIMESET AUTO SRL </t>
  </si>
  <si>
    <t xml:space="preserve">20.08-29.10.2019</t>
  </si>
  <si>
    <t xml:space="preserve">842</t>
  </si>
  <si>
    <t xml:space="preserve">Furnizare piese auto pentru ambulante MERCEDES</t>
  </si>
  <si>
    <t xml:space="preserve">29.11.2019</t>
  </si>
  <si>
    <t xml:space="preserve">254</t>
  </si>
  <si>
    <t xml:space="preserve">18.04-21.05.2019</t>
  </si>
  <si>
    <t xml:space="preserve">70</t>
  </si>
  <si>
    <t xml:space="preserve">11.01.2019</t>
  </si>
  <si>
    <t xml:space="preserve">22.02-28.03.2019</t>
  </si>
  <si>
    <t xml:space="preserve">1128</t>
  </si>
  <si>
    <t xml:space="preserve">31.10.2018</t>
  </si>
  <si>
    <t xml:space="preserve">Service auto MERCEDES</t>
  </si>
  <si>
    <t xml:space="preserve">SD PRESTIGE IMPEX SRL </t>
  </si>
  <si>
    <t xml:space="preserve">1172</t>
  </si>
  <si>
    <t xml:space="preserve">14.11.2018</t>
  </si>
  <si>
    <t xml:space="preserve">Service auto VOLKSWAGEN</t>
  </si>
  <si>
    <t xml:space="preserve">81</t>
  </si>
  <si>
    <t xml:space="preserve">Reparatii Ambulante Mercedes</t>
  </si>
  <si>
    <t xml:space="preserve">21.01.2019 </t>
  </si>
  <si>
    <t xml:space="preserve">20.04.2019</t>
  </si>
  <si>
    <t xml:space="preserve">04.02.-24.04.2019</t>
  </si>
  <si>
    <t xml:space="preserve">82</t>
  </si>
  <si>
    <t xml:space="preserve">Reparatii Ambulante Citroen</t>
  </si>
  <si>
    <t xml:space="preserve">04.02-17.04.2019</t>
  </si>
  <si>
    <t xml:space="preserve">83</t>
  </si>
  <si>
    <t xml:space="preserve">Reparatii Ambulante Volkswagen</t>
  </si>
  <si>
    <t xml:space="preserve">27.02-04.06.2019</t>
  </si>
  <si>
    <t xml:space="preserve">222</t>
  </si>
  <si>
    <t xml:space="preserve">Servicii intretinere si Reparatii Auto - Mercedes</t>
  </si>
  <si>
    <t xml:space="preserve">29.03-24.04.2019</t>
  </si>
  <si>
    <t xml:space="preserve">223</t>
  </si>
  <si>
    <t xml:space="preserve">Servicii Intretinere si Reparatii Auto - Volkswagen</t>
  </si>
  <si>
    <t xml:space="preserve">29.03-17.04.2019</t>
  </si>
  <si>
    <t xml:space="preserve">328</t>
  </si>
  <si>
    <t xml:space="preserve">Furnizare Piese Auto Ambulante Fiat Ducato</t>
  </si>
  <si>
    <t xml:space="preserve">SECADA</t>
  </si>
  <si>
    <t xml:space="preserve">25.04-31.05.2019</t>
  </si>
  <si>
    <t xml:space="preserve">629</t>
  </si>
  <si>
    <t xml:space="preserve">Furnizarea piese auto Fiat Ducato</t>
  </si>
  <si>
    <t xml:space="preserve">18.06.2019</t>
  </si>
  <si>
    <t xml:space="preserve">20.08-03.10.2019</t>
  </si>
  <si>
    <t xml:space="preserve">72</t>
  </si>
  <si>
    <t xml:space="preserve">Furnizare piese auto Fiat Ducato</t>
  </si>
  <si>
    <t xml:space="preserve">SECADA </t>
  </si>
  <si>
    <t xml:space="preserve">520</t>
  </si>
  <si>
    <t xml:space="preserve">17.05.2019</t>
  </si>
  <si>
    <t xml:space="preserve"> Furnizare piese auto Fiat Ducato</t>
  </si>
  <si>
    <t xml:space="preserve">30.05-22.08.2019</t>
  </si>
  <si>
    <t xml:space="preserve">775</t>
  </si>
  <si>
    <t xml:space="preserve">Piese Auto Fiat Ducato</t>
  </si>
  <si>
    <t xml:space="preserve">11.07.2019</t>
  </si>
  <si>
    <t xml:space="preserve">20.08 -24.10.2019</t>
  </si>
  <si>
    <t xml:space="preserve">11566</t>
  </si>
  <si>
    <t xml:space="preserve">28.05.2019</t>
  </si>
  <si>
    <t xml:space="preserve">Ulei motor Fiat Ducato </t>
  </si>
  <si>
    <t xml:space="preserve">25.07.2019</t>
  </si>
  <si>
    <t xml:space="preserve">1150/2018</t>
  </si>
  <si>
    <t xml:space="preserve">28.01.2019</t>
  </si>
  <si>
    <t xml:space="preserve">1290/2018</t>
  </si>
  <si>
    <t xml:space="preserve">16.01.2019</t>
  </si>
  <si>
    <t xml:space="preserve">28.01-31.01.2019</t>
  </si>
  <si>
    <t xml:space="preserve">544</t>
  </si>
  <si>
    <t xml:space="preserve">Servicii strungarie rectificare chiuloasa, motor si scara ambulanta</t>
  </si>
  <si>
    <t xml:space="preserve">STEN BACK COMEXIM</t>
  </si>
  <si>
    <t xml:space="preserve">21.06- 22.08.2019</t>
  </si>
  <si>
    <t xml:space="preserve">41</t>
  </si>
  <si>
    <t xml:space="preserve">10.01.2019</t>
  </si>
  <si>
    <t xml:space="preserve">15.03 21.06.2019</t>
  </si>
  <si>
    <t xml:space="preserve">802</t>
  </si>
  <si>
    <t xml:space="preserve">A Ad la contr nr.544/21.05.2019 - Servicii de reparare a scarilor usilor culisante</t>
  </si>
  <si>
    <t xml:space="preserve">STEN BACK COMEXIM </t>
  </si>
  <si>
    <t xml:space="preserve">07.08.2019</t>
  </si>
  <si>
    <t xml:space="preserve">06.09.2019</t>
  </si>
  <si>
    <t xml:space="preserve">1409</t>
  </si>
  <si>
    <t xml:space="preserve">AAD la contractul Nr.1083/17.10.2018 - Servicii Webasto</t>
  </si>
  <si>
    <t xml:space="preserve">TACHONAN SERVICE SRL </t>
  </si>
  <si>
    <t xml:space="preserve">31.01 -22.05.2019</t>
  </si>
  <si>
    <t xml:space="preserve">479</t>
  </si>
  <si>
    <t xml:space="preserve">TIMESET AUTO </t>
  </si>
  <si>
    <t xml:space="preserve">07.05.2019</t>
  </si>
  <si>
    <t xml:space="preserve">30.05 -25.07.2019</t>
  </si>
  <si>
    <t xml:space="preserve">1310</t>
  </si>
  <si>
    <t xml:space="preserve">12.12.2018</t>
  </si>
  <si>
    <t xml:space="preserve">Furnizare energie electrica</t>
  </si>
  <si>
    <t xml:space="preserve">TINMAR ENERGY S.A. </t>
  </si>
  <si>
    <t xml:space="preserve">14.03-17.04.2019</t>
  </si>
  <si>
    <t xml:space="preserve">147</t>
  </si>
  <si>
    <t xml:space="preserve">13.05.2019</t>
  </si>
  <si>
    <t xml:space="preserve">173</t>
  </si>
  <si>
    <t xml:space="preserve">19.06-19.09.2019</t>
  </si>
  <si>
    <t xml:space="preserve">523</t>
  </si>
  <si>
    <t xml:space="preserve"> Furnizare energie electrica</t>
  </si>
  <si>
    <t xml:space="preserve">1035</t>
  </si>
  <si>
    <t xml:space="preserve">788</t>
  </si>
  <si>
    <t xml:space="preserve">28.10.2019</t>
  </si>
  <si>
    <t xml:space="preserve">1081/2018</t>
  </si>
  <si>
    <t xml:space="preserve">31.05 30.05.2019</t>
  </si>
  <si>
    <t xml:space="preserve">1077</t>
  </si>
  <si>
    <t xml:space="preserve">Curs conducere defensiva Nivel I</t>
  </si>
  <si>
    <t xml:space="preserve">TITI AUR SRL </t>
  </si>
  <si>
    <t xml:space="preserve">21.09.2019</t>
  </si>
  <si>
    <t xml:space="preserve">329</t>
  </si>
  <si>
    <t xml:space="preserve">Furnizare montare alarme auto Starline</t>
  </si>
  <si>
    <t xml:space="preserve">TORNADO GOMAR </t>
  </si>
  <si>
    <t xml:space="preserve">24.05.2019</t>
  </si>
  <si>
    <t xml:space="preserve">360</t>
  </si>
  <si>
    <t xml:space="preserve">Furnizare materiale sanitare -pansament hemostatic</t>
  </si>
  <si>
    <t xml:space="preserve">TRIDENT MEDICAL </t>
  </si>
  <si>
    <t xml:space="preserve">08.4.2019</t>
  </si>
  <si>
    <t xml:space="preserve">24.04-26.06.2019</t>
  </si>
  <si>
    <t xml:space="preserve">827</t>
  </si>
  <si>
    <t xml:space="preserve">TZMO ROMANIA S.R.L. </t>
  </si>
  <si>
    <t xml:space="preserve">1002</t>
  </si>
  <si>
    <t xml:space="preserve">Servicii de Asigurare CASCO</t>
  </si>
  <si>
    <t xml:space="preserve">UNIQA ASIGURARI SA</t>
  </si>
  <si>
    <t xml:space="preserve">27.09 -22.10.2019</t>
  </si>
  <si>
    <t xml:space="preserve">289</t>
  </si>
  <si>
    <t xml:space="preserve">25.03.2019</t>
  </si>
  <si>
    <t xml:space="preserve">Asigurare CASCO Ambulante</t>
  </si>
  <si>
    <t xml:space="preserve">UNIQA ASIGURARI SA </t>
  </si>
  <si>
    <t xml:space="preserve">28.03 - 21.05.2019</t>
  </si>
  <si>
    <t xml:space="preserve">571</t>
  </si>
  <si>
    <t xml:space="preserve">19.06. -22.07.2019</t>
  </si>
  <si>
    <t xml:space="preserve">777</t>
  </si>
  <si>
    <t xml:space="preserve">Servicii  Asigurare CASCO</t>
  </si>
  <si>
    <t xml:space="preserve">30.07 - 20.08.2019</t>
  </si>
  <si>
    <t xml:space="preserve">852</t>
  </si>
  <si>
    <t xml:space="preserve">Servicii de Asigurare CASCO pentru 106 Ambulante</t>
  </si>
  <si>
    <t xml:space="preserve">4.09 - 22.10.2019</t>
  </si>
  <si>
    <t xml:space="preserve">in derulare</t>
  </si>
  <si>
    <t xml:space="preserve">07.06.2019</t>
  </si>
  <si>
    <t xml:space="preserve">SC AUTO MILI SRL </t>
  </si>
  <si>
    <t xml:space="preserve">06.07.2019</t>
  </si>
  <si>
    <t xml:space="preserve">25.07-23.08.2019</t>
  </si>
  <si>
    <t xml:space="preserve">07.07.2019</t>
  </si>
  <si>
    <t xml:space="preserve">06.08.2019</t>
  </si>
  <si>
    <t xml:space="preserve">24.09-27.09.2019</t>
  </si>
  <si>
    <t xml:space="preserve">27.09 - 29.10.2019</t>
  </si>
  <si>
    <t xml:space="preserve">Servicii intretinere grup generator</t>
  </si>
  <si>
    <t xml:space="preserve">SC BETA SOLUTIONS SRL </t>
  </si>
  <si>
    <t xml:space="preserve">17-25.04.2019</t>
  </si>
  <si>
    <t xml:space="preserve">24.05 - 23.07.2019</t>
  </si>
  <si>
    <t xml:space="preserve">22.08- 24.09.2019</t>
  </si>
  <si>
    <t xml:space="preserve">08.11.2019</t>
  </si>
  <si>
    <t xml:space="preserve">furnizare teste glicemie</t>
  </si>
  <si>
    <t xml:space="preserve">D&amp;G GROUP SRL </t>
  </si>
  <si>
    <t xml:space="preserve">22.05.2019</t>
  </si>
  <si>
    <t xml:space="preserve">26.04.2019</t>
  </si>
  <si>
    <t xml:space="preserve">18.04 -23.04.2019</t>
  </si>
  <si>
    <t xml:space="preserve">05.03.2019</t>
  </si>
  <si>
    <t xml:space="preserve">04.04.2019</t>
  </si>
  <si>
    <t xml:space="preserve">10.04.2019</t>
  </si>
  <si>
    <t xml:space="preserve">11.08.2019</t>
  </si>
  <si>
    <t xml:space="preserve">13.03.2019</t>
  </si>
  <si>
    <t xml:space="preserve">utilitati gaze naturale</t>
  </si>
  <si>
    <t xml:space="preserve">Achizitie directa</t>
  </si>
  <si>
    <t xml:space="preserve">DGASPC Sector 3</t>
  </si>
  <si>
    <t xml:space="preserve">utilitati energie electrica + gaze naturale</t>
  </si>
  <si>
    <t xml:space="preserve">DGASPC Sector 1</t>
  </si>
  <si>
    <t xml:space="preserve">10.06.2019</t>
  </si>
  <si>
    <t xml:space="preserve">14.07.2019</t>
  </si>
  <si>
    <t xml:space="preserve">20.05.2019</t>
  </si>
  <si>
    <t xml:space="preserve">11.03.2019</t>
  </si>
  <si>
    <t xml:space="preserve">DGASPC ILFOV</t>
  </si>
  <si>
    <t xml:space="preserve">28.07.2019</t>
  </si>
  <si>
    <t xml:space="preserve">27.06.2019</t>
  </si>
  <si>
    <t xml:space="preserve">DGASPC Sector 5</t>
  </si>
  <si>
    <t xml:space="preserve">27.07.2019</t>
  </si>
  <si>
    <t xml:space="preserve">19.02.2019</t>
  </si>
  <si>
    <t xml:space="preserve">23.06.2019</t>
  </si>
  <si>
    <t xml:space="preserve">06.06.2019</t>
  </si>
  <si>
    <t xml:space="preserve">25.05.2019</t>
  </si>
  <si>
    <t xml:space="preserve">contract servicii</t>
  </si>
  <si>
    <t xml:space="preserve">Servicii intretinere si mentenanta servere</t>
  </si>
  <si>
    <t xml:space="preserve">IT&amp;C EXPERTS NETWORKS</t>
  </si>
  <si>
    <t xml:space="preserve">8330,00</t>
  </si>
  <si>
    <t xml:space="preserve">17.04 -21.05.2019</t>
  </si>
  <si>
    <t xml:space="preserve">24.06 -22.07.2019</t>
  </si>
  <si>
    <t xml:space="preserve">17.09 -22.10.2019</t>
  </si>
  <si>
    <t xml:space="preserve">29.08.2019</t>
  </si>
  <si>
    <t xml:space="preserve">Servicii revizie ambulante ISUZU </t>
  </si>
  <si>
    <t xml:space="preserve">SC MIT MOTORS INT SRL </t>
  </si>
  <si>
    <t xml:space="preserve">20.08 -22.08.2019</t>
  </si>
  <si>
    <t xml:space="preserve">22.02- 22.08.2019</t>
  </si>
  <si>
    <t xml:space="preserve">30.05.2019</t>
  </si>
  <si>
    <t xml:space="preserve">Servicii incarcare, spalare si verificare a instalatiei de aer conditionat auto </t>
  </si>
  <si>
    <t xml:space="preserve">NESTE AUTOMOTIVE SRL</t>
  </si>
  <si>
    <t xml:space="preserve">18.09 - 08.11.2019</t>
  </si>
  <si>
    <t xml:space="preserve">Servicii telefonie mobila</t>
  </si>
  <si>
    <t xml:space="preserve">ORANGE ROMANIA</t>
  </si>
  <si>
    <t xml:space="preserve">31.05-17.09.2019</t>
  </si>
  <si>
    <t xml:space="preserve">22.02-31.05.2019</t>
  </si>
  <si>
    <t xml:space="preserve">1215/2018</t>
  </si>
  <si>
    <t xml:space="preserve">Servicii Arhivare</t>
  </si>
  <si>
    <t xml:space="preserve">PFA IONESCU ST LUCICA</t>
  </si>
  <si>
    <t xml:space="preserve">22.07 - 24.07.2019</t>
  </si>
  <si>
    <t xml:space="preserve">19.09. -22.10.2019</t>
  </si>
  <si>
    <t xml:space="preserve">04.04 -18.04.2019</t>
  </si>
  <si>
    <t xml:space="preserve">Serviciii furnizare internet</t>
  </si>
  <si>
    <t xml:space="preserve">SC RDS&amp;RCS SRL </t>
  </si>
  <si>
    <t xml:space="preserve">19.03 -21.05.2019</t>
  </si>
  <si>
    <t xml:space="preserve">contract subsecvent de servicii </t>
  </si>
  <si>
    <t xml:space="preserve">16.04.2019</t>
  </si>
  <si>
    <t xml:space="preserve">30.05 -30.10.2019</t>
  </si>
  <si>
    <t xml:space="preserve">Servicii colectare si depozitare deseuri menajere si industriale</t>
  </si>
  <si>
    <t xml:space="preserve">SC REBU SA</t>
  </si>
  <si>
    <t xml:space="preserve">12.03.2019</t>
  </si>
  <si>
    <t xml:space="preserve">1034/2018</t>
  </si>
  <si>
    <t xml:space="preserve">26.03. -24.04.2019</t>
  </si>
  <si>
    <t xml:space="preserve">24.05. -23.08.2019</t>
  </si>
  <si>
    <t xml:space="preserve">23.08-17.09.2019</t>
  </si>
  <si>
    <t xml:space="preserve">Servicii intretinere si reparatie a sistemelor optico acustice</t>
  </si>
  <si>
    <t xml:space="preserve">SC ROMANO ELECTRO SRL </t>
  </si>
  <si>
    <t xml:space="preserve">21.06-18.09.2019</t>
  </si>
  <si>
    <t xml:space="preserve">26.08.20.09.2019</t>
  </si>
  <si>
    <t xml:space="preserve">20.09.-23.10.2019</t>
  </si>
  <si>
    <t xml:space="preserve">Servicii Medicina Muncii</t>
  </si>
  <si>
    <t xml:space="preserve">SC ROMGERMED VACARESTI SRL </t>
  </si>
  <si>
    <t xml:space="preserve">15.03.2019</t>
  </si>
  <si>
    <t xml:space="preserve">18.03.2019</t>
  </si>
  <si>
    <t xml:space="preserve">17.04.-24.05.2019</t>
  </si>
  <si>
    <t xml:space="preserve">22.07.-23.08.2019</t>
  </si>
  <si>
    <t xml:space="preserve">925/2018</t>
  </si>
  <si>
    <t xml:space="preserve">31.01-19.03.2019</t>
  </si>
  <si>
    <t xml:space="preserve">1212/2018</t>
  </si>
  <si>
    <t xml:space="preserve">Oxigen Medicinal </t>
  </si>
  <si>
    <t xml:space="preserve">SC SIAD ROMANIA SRL </t>
  </si>
  <si>
    <t xml:space="preserve">20.03-23.04.2019</t>
  </si>
  <si>
    <t xml:space="preserve">21.05.-24.06.2019</t>
  </si>
  <si>
    <t xml:space="preserve">22.07-20.09.2019</t>
  </si>
  <si>
    <t xml:space="preserve">20.09-29.10.2019</t>
  </si>
  <si>
    <t xml:space="preserve">Contract subsecvent servicii </t>
  </si>
  <si>
    <t xml:space="preserve">1416/2018</t>
  </si>
  <si>
    <t xml:space="preserve">Mentenanta DISPEC</t>
  </si>
  <si>
    <t xml:space="preserve">NEGOCIERE FARA PUBLICAREA PREALABILA A UNUI ANUNT DE PARTICIPARE</t>
  </si>
  <si>
    <t xml:space="preserve">SC SMART CONTROL SRL </t>
  </si>
  <si>
    <t xml:space="preserve">19.03 -17.04.2019</t>
  </si>
  <si>
    <t xml:space="preserve">22.05-24.05.2019</t>
  </si>
  <si>
    <t xml:space="preserve">25.07-20.08.2019</t>
  </si>
  <si>
    <t xml:space="preserve">1221/2018</t>
  </si>
  <si>
    <t xml:space="preserve">Servicii colectare deseuri medicale</t>
  </si>
  <si>
    <t xml:space="preserve">STERICYCLE ROMANIA</t>
  </si>
  <si>
    <t xml:space="preserve">17.09-30.10.2019</t>
  </si>
  <si>
    <t xml:space="preserve">17.04-22.05.2019</t>
  </si>
  <si>
    <t xml:space="preserve">25.06-27.08.2019</t>
  </si>
  <si>
    <t xml:space="preserve">Director Economic Interimar</t>
  </si>
  <si>
    <t xml:space="preserve">Sef Seviciu Achizitii Publice</t>
  </si>
  <si>
    <t xml:space="preserve">Ec. Dorina Boernasu</t>
  </si>
  <si>
    <t xml:space="preserve">Ec. Eliza Mirauta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</si>
</sst>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"/>
    <numFmt numFmtId="167" formatCode="DD\.MM\.YYYY"/>
    <numFmt numFmtId="168" formatCode="@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8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sz val="11"/>
      <name val="Arial Narrow"/>
      <family val="2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90" activeCellId="0" sqref="M290"/>
    </sheetView>
  </sheetViews>
  <sheetFormatPr defaultRowHeight="15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1" width="9.42"/>
    <col collapsed="false" customWidth="true" hidden="false" outlineLevel="0" max="3" min="3" style="1" width="10.14"/>
    <col collapsed="false" customWidth="true" hidden="false" outlineLevel="0" max="4" min="4" style="1" width="25.86"/>
    <col collapsed="false" customWidth="true" hidden="false" outlineLevel="0" max="5" min="5" style="1" width="20.86"/>
    <col collapsed="false" customWidth="true" hidden="false" outlineLevel="0" max="6" min="6" style="1" width="9.29"/>
    <col collapsed="false" customWidth="true" hidden="false" outlineLevel="0" max="7" min="7" style="1" width="29.57"/>
    <col collapsed="false" customWidth="true" hidden="false" outlineLevel="0" max="8" min="8" style="1" width="9.14"/>
    <col collapsed="false" customWidth="true" hidden="false" outlineLevel="0" max="9" min="9" style="1" width="15"/>
    <col collapsed="false" customWidth="true" hidden="false" outlineLevel="0" max="10" min="10" style="1" width="14.57"/>
    <col collapsed="false" customWidth="true" hidden="false" outlineLevel="0" max="11" min="11" style="1" width="10.14"/>
    <col collapsed="false" customWidth="true" hidden="false" outlineLevel="0" max="12" min="12" style="1" width="13.57"/>
    <col collapsed="false" customWidth="true" hidden="false" outlineLevel="0" max="13" min="13" style="1" width="13.7"/>
    <col collapsed="false" customWidth="true" hidden="false" outlineLevel="0" max="14" min="14" style="2" width="13.57"/>
    <col collapsed="false" customWidth="true" hidden="false" outlineLevel="0" max="15" min="15" style="1" width="16.42"/>
    <col collapsed="false" customWidth="true" hidden="false" outlineLevel="0" max="16" min="16" style="1" width="12.14"/>
    <col collapsed="false" customWidth="true" hidden="false" outlineLevel="0" max="17" min="17" style="1" width="16.42"/>
    <col collapsed="false" customWidth="true" hidden="false" outlineLevel="0" max="1025" min="18" style="1" width="29.29"/>
  </cols>
  <sheetData>
    <row r="1" customFormat="false" ht="42.75" hidden="false" customHeight="true" outlineLevel="0" collapsed="false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 t="s">
        <v>12</v>
      </c>
      <c r="N1" s="8" t="s">
        <v>13</v>
      </c>
      <c r="O1" s="8"/>
      <c r="P1" s="9" t="s">
        <v>14</v>
      </c>
      <c r="Q1" s="9" t="s">
        <v>15</v>
      </c>
    </row>
    <row r="2" customFormat="false" ht="21" hidden="false" customHeight="false" outlineLevel="0" collapsed="false">
      <c r="A2" s="3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7"/>
      <c r="N2" s="10" t="s">
        <v>16</v>
      </c>
      <c r="O2" s="8" t="s">
        <v>17</v>
      </c>
      <c r="P2" s="9"/>
      <c r="Q2" s="9"/>
    </row>
    <row r="3" customFormat="false" ht="34.5" hidden="false" customHeight="false" outlineLevel="0" collapsed="false">
      <c r="A3" s="11" t="s">
        <v>18</v>
      </c>
      <c r="B3" s="12" t="n">
        <v>117</v>
      </c>
      <c r="C3" s="12" t="s">
        <v>19</v>
      </c>
      <c r="D3" s="13" t="s">
        <v>20</v>
      </c>
      <c r="E3" s="14" t="s">
        <v>21</v>
      </c>
      <c r="F3" s="15" t="n">
        <v>6</v>
      </c>
      <c r="G3" s="16" t="s">
        <v>22</v>
      </c>
      <c r="H3" s="14" t="s">
        <v>23</v>
      </c>
      <c r="I3" s="17" t="n">
        <v>9853.2</v>
      </c>
      <c r="J3" s="14" t="s">
        <v>24</v>
      </c>
      <c r="K3" s="14" t="s">
        <v>25</v>
      </c>
      <c r="L3" s="14" t="s">
        <v>26</v>
      </c>
      <c r="M3" s="14" t="s">
        <v>23</v>
      </c>
      <c r="N3" s="17" t="n">
        <v>9853.2</v>
      </c>
      <c r="O3" s="18" t="s">
        <v>27</v>
      </c>
      <c r="P3" s="17" t="n">
        <v>9853.2</v>
      </c>
      <c r="Q3" s="19" t="s">
        <v>28</v>
      </c>
    </row>
    <row r="4" customFormat="false" ht="34.5" hidden="false" customHeight="false" outlineLevel="0" collapsed="false">
      <c r="A4" s="11" t="s">
        <v>29</v>
      </c>
      <c r="B4" s="12" t="n">
        <v>322</v>
      </c>
      <c r="C4" s="12" t="s">
        <v>27</v>
      </c>
      <c r="D4" s="13" t="s">
        <v>20</v>
      </c>
      <c r="E4" s="14" t="s">
        <v>21</v>
      </c>
      <c r="F4" s="15" t="n">
        <v>6</v>
      </c>
      <c r="G4" s="16" t="s">
        <v>22</v>
      </c>
      <c r="H4" s="14" t="s">
        <v>23</v>
      </c>
      <c r="I4" s="17" t="n">
        <v>9853.2</v>
      </c>
      <c r="J4" s="14" t="s">
        <v>24</v>
      </c>
      <c r="K4" s="14" t="s">
        <v>30</v>
      </c>
      <c r="L4" s="14" t="s">
        <v>31</v>
      </c>
      <c r="M4" s="14" t="s">
        <v>23</v>
      </c>
      <c r="N4" s="17" t="n">
        <v>9853.2</v>
      </c>
      <c r="O4" s="18" t="s">
        <v>32</v>
      </c>
      <c r="P4" s="17" t="n">
        <v>9853.2</v>
      </c>
      <c r="Q4" s="19" t="s">
        <v>28</v>
      </c>
    </row>
    <row r="5" customFormat="false" ht="34.5" hidden="false" customHeight="false" outlineLevel="0" collapsed="false">
      <c r="A5" s="11" t="s">
        <v>18</v>
      </c>
      <c r="B5" s="12" t="n">
        <v>563</v>
      </c>
      <c r="C5" s="20" t="s">
        <v>33</v>
      </c>
      <c r="D5" s="13" t="s">
        <v>20</v>
      </c>
      <c r="E5" s="14" t="s">
        <v>21</v>
      </c>
      <c r="F5" s="15" t="n">
        <v>6</v>
      </c>
      <c r="G5" s="16" t="s">
        <v>22</v>
      </c>
      <c r="H5" s="14" t="s">
        <v>23</v>
      </c>
      <c r="I5" s="21" t="n">
        <v>7143.57</v>
      </c>
      <c r="J5" s="14" t="s">
        <v>24</v>
      </c>
      <c r="K5" s="14" t="s">
        <v>34</v>
      </c>
      <c r="L5" s="14" t="s">
        <v>35</v>
      </c>
      <c r="M5" s="14" t="s">
        <v>23</v>
      </c>
      <c r="N5" s="17" t="n">
        <f aca="false">I5</f>
        <v>7143.57</v>
      </c>
      <c r="O5" s="18" t="s">
        <v>36</v>
      </c>
      <c r="P5" s="17" t="n">
        <v>7143.57</v>
      </c>
      <c r="Q5" s="19" t="s">
        <v>28</v>
      </c>
    </row>
    <row r="6" customFormat="false" ht="34.5" hidden="false" customHeight="false" outlineLevel="0" collapsed="false">
      <c r="A6" s="11" t="s">
        <v>18</v>
      </c>
      <c r="B6" s="12" t="n">
        <v>672</v>
      </c>
      <c r="C6" s="12" t="s">
        <v>37</v>
      </c>
      <c r="D6" s="13" t="s">
        <v>20</v>
      </c>
      <c r="E6" s="14" t="s">
        <v>21</v>
      </c>
      <c r="F6" s="15" t="n">
        <v>6</v>
      </c>
      <c r="G6" s="16" t="s">
        <v>22</v>
      </c>
      <c r="H6" s="14" t="s">
        <v>23</v>
      </c>
      <c r="I6" s="17" t="n">
        <v>7143.57</v>
      </c>
      <c r="J6" s="12" t="s">
        <v>24</v>
      </c>
      <c r="K6" s="12" t="s">
        <v>38</v>
      </c>
      <c r="L6" s="12" t="s">
        <v>39</v>
      </c>
      <c r="M6" s="12" t="s">
        <v>23</v>
      </c>
      <c r="N6" s="17" t="n">
        <f aca="false">I6</f>
        <v>7143.57</v>
      </c>
      <c r="O6" s="18" t="s">
        <v>40</v>
      </c>
      <c r="P6" s="17" t="n">
        <v>7143.57</v>
      </c>
      <c r="Q6" s="19" t="s">
        <v>28</v>
      </c>
    </row>
    <row r="7" customFormat="false" ht="34.5" hidden="false" customHeight="false" outlineLevel="0" collapsed="false">
      <c r="A7" s="11" t="s">
        <v>29</v>
      </c>
      <c r="B7" s="12" t="n">
        <v>793</v>
      </c>
      <c r="C7" s="12" t="s">
        <v>41</v>
      </c>
      <c r="D7" s="13" t="s">
        <v>20</v>
      </c>
      <c r="E7" s="14" t="s">
        <v>21</v>
      </c>
      <c r="F7" s="15" t="n">
        <v>6</v>
      </c>
      <c r="G7" s="16" t="s">
        <v>22</v>
      </c>
      <c r="H7" s="14" t="s">
        <v>23</v>
      </c>
      <c r="I7" s="17" t="n">
        <v>7143.57</v>
      </c>
      <c r="J7" s="12" t="s">
        <v>24</v>
      </c>
      <c r="K7" s="12" t="s">
        <v>42</v>
      </c>
      <c r="L7" s="12" t="s">
        <v>43</v>
      </c>
      <c r="M7" s="12" t="s">
        <v>23</v>
      </c>
      <c r="N7" s="17" t="n">
        <f aca="false">I7</f>
        <v>7143.57</v>
      </c>
      <c r="O7" s="18" t="s">
        <v>44</v>
      </c>
      <c r="P7" s="17" t="n">
        <v>7143.57</v>
      </c>
      <c r="Q7" s="19" t="s">
        <v>28</v>
      </c>
    </row>
    <row r="8" customFormat="false" ht="15" hidden="false" customHeight="false" outlineLevel="0" collapsed="false">
      <c r="A8" s="11" t="s">
        <v>45</v>
      </c>
      <c r="B8" s="12" t="n">
        <v>839</v>
      </c>
      <c r="C8" s="12" t="s">
        <v>46</v>
      </c>
      <c r="D8" s="13" t="s">
        <v>20</v>
      </c>
      <c r="E8" s="14" t="s">
        <v>21</v>
      </c>
      <c r="F8" s="15" t="n">
        <v>6</v>
      </c>
      <c r="G8" s="16" t="s">
        <v>22</v>
      </c>
      <c r="H8" s="14" t="s">
        <v>23</v>
      </c>
      <c r="I8" s="17" t="n">
        <v>7143.57</v>
      </c>
      <c r="J8" s="12" t="s">
        <v>24</v>
      </c>
      <c r="K8" s="12" t="s">
        <v>47</v>
      </c>
      <c r="L8" s="12" t="s">
        <v>48</v>
      </c>
      <c r="M8" s="12" t="s">
        <v>23</v>
      </c>
      <c r="N8" s="17" t="n">
        <f aca="false">I8</f>
        <v>7143.57</v>
      </c>
      <c r="O8" s="18" t="s">
        <v>49</v>
      </c>
      <c r="P8" s="17" t="n">
        <v>7143.57</v>
      </c>
      <c r="Q8" s="19" t="s">
        <v>28</v>
      </c>
    </row>
    <row r="9" customFormat="false" ht="15" hidden="false" customHeight="false" outlineLevel="0" collapsed="false">
      <c r="A9" s="11"/>
      <c r="B9" s="12"/>
      <c r="C9" s="12"/>
      <c r="D9" s="13"/>
      <c r="E9" s="14"/>
      <c r="F9" s="12"/>
      <c r="G9" s="22" t="s">
        <v>50</v>
      </c>
      <c r="H9" s="7"/>
      <c r="I9" s="23" t="n">
        <f aca="false">SUM(I3:I8)</f>
        <v>48280.68</v>
      </c>
      <c r="J9" s="12"/>
      <c r="K9" s="12"/>
      <c r="L9" s="12"/>
      <c r="M9" s="12"/>
      <c r="N9" s="24" t="n">
        <f aca="false">SUM(N3:N8)</f>
        <v>48280.68</v>
      </c>
      <c r="O9" s="18"/>
      <c r="P9" s="25"/>
      <c r="Q9" s="25"/>
    </row>
    <row r="10" customFormat="false" ht="22.5" hidden="false" customHeight="false" outlineLevel="0" collapsed="false">
      <c r="A10" s="26" t="s">
        <v>45</v>
      </c>
      <c r="B10" s="27" t="s">
        <v>51</v>
      </c>
      <c r="C10" s="28" t="s">
        <v>52</v>
      </c>
      <c r="D10" s="27" t="s">
        <v>53</v>
      </c>
      <c r="E10" s="27" t="s">
        <v>54</v>
      </c>
      <c r="F10" s="29" t="n">
        <v>3</v>
      </c>
      <c r="G10" s="27" t="s">
        <v>55</v>
      </c>
      <c r="H10" s="27" t="s">
        <v>23</v>
      </c>
      <c r="I10" s="30" t="n">
        <v>88070</v>
      </c>
      <c r="J10" s="27" t="s">
        <v>24</v>
      </c>
      <c r="K10" s="27" t="s">
        <v>19</v>
      </c>
      <c r="L10" s="27" t="s">
        <v>56</v>
      </c>
      <c r="M10" s="14" t="s">
        <v>23</v>
      </c>
      <c r="N10" s="30" t="n">
        <v>88070</v>
      </c>
      <c r="O10" s="18" t="s">
        <v>57</v>
      </c>
      <c r="P10" s="30" t="n">
        <v>88070</v>
      </c>
      <c r="Q10" s="19" t="s">
        <v>28</v>
      </c>
    </row>
    <row r="11" customFormat="false" ht="15" hidden="false" customHeight="false" outlineLevel="0" collapsed="false">
      <c r="A11" s="26" t="s">
        <v>45</v>
      </c>
      <c r="B11" s="27" t="s">
        <v>58</v>
      </c>
      <c r="C11" s="28" t="n">
        <v>43524</v>
      </c>
      <c r="D11" s="27" t="s">
        <v>59</v>
      </c>
      <c r="E11" s="27" t="s">
        <v>54</v>
      </c>
      <c r="F11" s="29" t="n">
        <v>3</v>
      </c>
      <c r="G11" s="27" t="s">
        <v>55</v>
      </c>
      <c r="H11" s="27" t="s">
        <v>23</v>
      </c>
      <c r="I11" s="30" t="n">
        <v>88070</v>
      </c>
      <c r="J11" s="27" t="s">
        <v>24</v>
      </c>
      <c r="K11" s="27" t="s">
        <v>60</v>
      </c>
      <c r="L11" s="27" t="s">
        <v>26</v>
      </c>
      <c r="M11" s="14" t="s">
        <v>23</v>
      </c>
      <c r="N11" s="30" t="n">
        <v>88070</v>
      </c>
      <c r="O11" s="18" t="s">
        <v>60</v>
      </c>
      <c r="P11" s="30" t="n">
        <v>88070</v>
      </c>
      <c r="Q11" s="19" t="s">
        <v>28</v>
      </c>
    </row>
    <row r="12" customFormat="false" ht="22.5" hidden="false" customHeight="false" outlineLevel="0" collapsed="false">
      <c r="A12" s="26" t="s">
        <v>45</v>
      </c>
      <c r="B12" s="27" t="s">
        <v>61</v>
      </c>
      <c r="C12" s="28" t="n">
        <v>43564</v>
      </c>
      <c r="D12" s="27" t="s">
        <v>62</v>
      </c>
      <c r="E12" s="27" t="s">
        <v>63</v>
      </c>
      <c r="F12" s="29" t="n">
        <v>1</v>
      </c>
      <c r="G12" s="27" t="s">
        <v>55</v>
      </c>
      <c r="H12" s="27" t="s">
        <v>23</v>
      </c>
      <c r="I12" s="30" t="n">
        <v>177599</v>
      </c>
      <c r="J12" s="27" t="s">
        <v>24</v>
      </c>
      <c r="K12" s="27" t="s">
        <v>64</v>
      </c>
      <c r="L12" s="27" t="s">
        <v>65</v>
      </c>
      <c r="M12" s="14" t="s">
        <v>23</v>
      </c>
      <c r="N12" s="31" t="n">
        <v>177599</v>
      </c>
      <c r="O12" s="18" t="s">
        <v>66</v>
      </c>
      <c r="P12" s="31" t="n">
        <v>177599</v>
      </c>
      <c r="Q12" s="19" t="s">
        <v>28</v>
      </c>
    </row>
    <row r="13" customFormat="false" ht="15" hidden="false" customHeight="false" outlineLevel="0" collapsed="false">
      <c r="A13" s="26" t="s">
        <v>45</v>
      </c>
      <c r="B13" s="14" t="s">
        <v>67</v>
      </c>
      <c r="C13" s="20" t="s">
        <v>68</v>
      </c>
      <c r="D13" s="14" t="s">
        <v>69</v>
      </c>
      <c r="E13" s="14" t="s">
        <v>54</v>
      </c>
      <c r="F13" s="15" t="n">
        <v>2</v>
      </c>
      <c r="G13" s="14" t="s">
        <v>55</v>
      </c>
      <c r="H13" s="14" t="s">
        <v>23</v>
      </c>
      <c r="I13" s="32" t="n">
        <v>58964.33</v>
      </c>
      <c r="J13" s="14" t="s">
        <v>24</v>
      </c>
      <c r="K13" s="14" t="s">
        <v>70</v>
      </c>
      <c r="L13" s="14" t="s">
        <v>39</v>
      </c>
      <c r="M13" s="14" t="s">
        <v>23</v>
      </c>
      <c r="N13" s="31" t="n">
        <v>59332.39</v>
      </c>
      <c r="O13" s="18" t="s">
        <v>71</v>
      </c>
      <c r="P13" s="31" t="n">
        <v>59332.39</v>
      </c>
      <c r="Q13" s="19" t="s">
        <v>28</v>
      </c>
    </row>
    <row r="14" customFormat="false" ht="34.5" hidden="false" customHeight="false" outlineLevel="0" collapsed="false">
      <c r="A14" s="11" t="s">
        <v>29</v>
      </c>
      <c r="B14" s="14" t="s">
        <v>72</v>
      </c>
      <c r="C14" s="20" t="n">
        <v>43643</v>
      </c>
      <c r="D14" s="14" t="s">
        <v>73</v>
      </c>
      <c r="E14" s="14" t="s">
        <v>54</v>
      </c>
      <c r="F14" s="15" t="n">
        <v>2</v>
      </c>
      <c r="G14" s="14" t="s">
        <v>55</v>
      </c>
      <c r="H14" s="14" t="s">
        <v>23</v>
      </c>
      <c r="I14" s="32" t="n">
        <v>109190.51</v>
      </c>
      <c r="J14" s="14" t="s">
        <v>24</v>
      </c>
      <c r="K14" s="14" t="s">
        <v>38</v>
      </c>
      <c r="L14" s="14" t="s">
        <v>39</v>
      </c>
      <c r="M14" s="14" t="s">
        <v>23</v>
      </c>
      <c r="N14" s="31" t="n">
        <v>109190.51</v>
      </c>
      <c r="O14" s="18" t="s">
        <v>74</v>
      </c>
      <c r="P14" s="31" t="n">
        <v>109190.51</v>
      </c>
      <c r="Q14" s="19" t="s">
        <v>28</v>
      </c>
    </row>
    <row r="15" customFormat="false" ht="15" hidden="false" customHeight="false" outlineLevel="0" collapsed="false">
      <c r="A15" s="26" t="s">
        <v>45</v>
      </c>
      <c r="B15" s="14" t="s">
        <v>75</v>
      </c>
      <c r="C15" s="20" t="n">
        <v>43677</v>
      </c>
      <c r="D15" s="14" t="s">
        <v>73</v>
      </c>
      <c r="E15" s="14" t="s">
        <v>54</v>
      </c>
      <c r="F15" s="15" t="n">
        <v>2</v>
      </c>
      <c r="G15" s="14" t="s">
        <v>55</v>
      </c>
      <c r="H15" s="14" t="s">
        <v>23</v>
      </c>
      <c r="I15" s="32" t="n">
        <v>109190.51</v>
      </c>
      <c r="J15" s="14" t="s">
        <v>24</v>
      </c>
      <c r="K15" s="14" t="s">
        <v>42</v>
      </c>
      <c r="L15" s="14" t="s">
        <v>43</v>
      </c>
      <c r="M15" s="14" t="s">
        <v>23</v>
      </c>
      <c r="N15" s="32" t="n">
        <v>109190.51</v>
      </c>
      <c r="O15" s="18" t="s">
        <v>76</v>
      </c>
      <c r="P15" s="32" t="n">
        <v>109190.51</v>
      </c>
      <c r="Q15" s="19" t="s">
        <v>28</v>
      </c>
    </row>
    <row r="16" customFormat="false" ht="23.25" hidden="false" customHeight="false" outlineLevel="0" collapsed="false">
      <c r="A16" s="26" t="s">
        <v>77</v>
      </c>
      <c r="B16" s="14" t="s">
        <v>78</v>
      </c>
      <c r="C16" s="20" t="s">
        <v>79</v>
      </c>
      <c r="D16" s="14" t="s">
        <v>80</v>
      </c>
      <c r="E16" s="14" t="s">
        <v>81</v>
      </c>
      <c r="F16" s="15" t="n">
        <v>2</v>
      </c>
      <c r="G16" s="14" t="s">
        <v>55</v>
      </c>
      <c r="H16" s="14" t="s">
        <v>23</v>
      </c>
      <c r="I16" s="32" t="n">
        <v>23084.17</v>
      </c>
      <c r="J16" s="14" t="s">
        <v>24</v>
      </c>
      <c r="K16" s="14" t="s">
        <v>79</v>
      </c>
      <c r="L16" s="14" t="s">
        <v>43</v>
      </c>
      <c r="M16" s="14" t="s">
        <v>23</v>
      </c>
      <c r="N16" s="31" t="n">
        <v>23084.17</v>
      </c>
      <c r="O16" s="18" t="s">
        <v>82</v>
      </c>
      <c r="P16" s="31" t="n">
        <v>23084.17</v>
      </c>
      <c r="Q16" s="19" t="s">
        <v>28</v>
      </c>
    </row>
    <row r="17" customFormat="false" ht="23.25" hidden="false" customHeight="false" outlineLevel="0" collapsed="false">
      <c r="A17" s="26" t="s">
        <v>83</v>
      </c>
      <c r="B17" s="14" t="s">
        <v>84</v>
      </c>
      <c r="C17" s="20" t="n">
        <v>43711</v>
      </c>
      <c r="D17" s="14" t="s">
        <v>85</v>
      </c>
      <c r="E17" s="14" t="s">
        <v>54</v>
      </c>
      <c r="F17" s="15" t="n">
        <v>2</v>
      </c>
      <c r="G17" s="14" t="s">
        <v>55</v>
      </c>
      <c r="H17" s="14" t="s">
        <v>23</v>
      </c>
      <c r="I17" s="32" t="n">
        <v>62419.78</v>
      </c>
      <c r="J17" s="14" t="s">
        <v>24</v>
      </c>
      <c r="K17" s="14" t="s">
        <v>46</v>
      </c>
      <c r="L17" s="14" t="s">
        <v>86</v>
      </c>
      <c r="M17" s="14" t="s">
        <v>23</v>
      </c>
      <c r="N17" s="31" t="n">
        <v>61163.1</v>
      </c>
      <c r="O17" s="18" t="s">
        <v>87</v>
      </c>
      <c r="P17" s="31" t="n">
        <v>61163.1</v>
      </c>
      <c r="Q17" s="19" t="s">
        <v>28</v>
      </c>
    </row>
    <row r="18" customFormat="false" ht="15" hidden="false" customHeight="false" outlineLevel="0" collapsed="false">
      <c r="A18" s="26"/>
      <c r="B18" s="14"/>
      <c r="C18" s="20"/>
      <c r="D18" s="14"/>
      <c r="E18" s="14"/>
      <c r="F18" s="15"/>
      <c r="G18" s="33" t="s">
        <v>50</v>
      </c>
      <c r="H18" s="14"/>
      <c r="I18" s="10" t="n">
        <f aca="false">SUM(I10:I17)</f>
        <v>716588.3</v>
      </c>
      <c r="J18" s="14"/>
      <c r="K18" s="14"/>
      <c r="L18" s="14"/>
      <c r="M18" s="14"/>
      <c r="N18" s="24" t="n">
        <f aca="false">SUM(N10:N17)</f>
        <v>715699.68</v>
      </c>
      <c r="O18" s="18"/>
      <c r="P18" s="25"/>
      <c r="Q18" s="25"/>
    </row>
    <row r="19" customFormat="false" ht="34.5" hidden="false" customHeight="false" outlineLevel="0" collapsed="false">
      <c r="A19" s="26" t="s">
        <v>18</v>
      </c>
      <c r="B19" s="27" t="s">
        <v>88</v>
      </c>
      <c r="C19" s="28" t="n">
        <v>43558</v>
      </c>
      <c r="D19" s="27" t="s">
        <v>89</v>
      </c>
      <c r="E19" s="27" t="s">
        <v>54</v>
      </c>
      <c r="F19" s="29" t="n">
        <v>2</v>
      </c>
      <c r="G19" s="27" t="s">
        <v>90</v>
      </c>
      <c r="H19" s="27" t="s">
        <v>23</v>
      </c>
      <c r="I19" s="30" t="n">
        <v>170833.34</v>
      </c>
      <c r="J19" s="27" t="s">
        <v>24</v>
      </c>
      <c r="K19" s="27" t="s">
        <v>91</v>
      </c>
      <c r="L19" s="27" t="s">
        <v>92</v>
      </c>
      <c r="M19" s="14" t="s">
        <v>23</v>
      </c>
      <c r="N19" s="31" t="n">
        <v>150601.6</v>
      </c>
      <c r="O19" s="18" t="s">
        <v>93</v>
      </c>
      <c r="P19" s="31" t="n">
        <v>150601.6</v>
      </c>
      <c r="Q19" s="19" t="s">
        <v>28</v>
      </c>
    </row>
    <row r="20" customFormat="false" ht="34.5" hidden="false" customHeight="false" outlineLevel="0" collapsed="false">
      <c r="A20" s="26" t="s">
        <v>18</v>
      </c>
      <c r="B20" s="27" t="s">
        <v>94</v>
      </c>
      <c r="C20" s="28" t="n">
        <v>43592</v>
      </c>
      <c r="D20" s="27" t="s">
        <v>95</v>
      </c>
      <c r="E20" s="27" t="s">
        <v>54</v>
      </c>
      <c r="F20" s="29" t="n">
        <v>2</v>
      </c>
      <c r="G20" s="27" t="s">
        <v>90</v>
      </c>
      <c r="H20" s="27" t="s">
        <v>23</v>
      </c>
      <c r="I20" s="30" t="n">
        <v>131891.66</v>
      </c>
      <c r="J20" s="27" t="s">
        <v>24</v>
      </c>
      <c r="K20" s="27" t="s">
        <v>96</v>
      </c>
      <c r="L20" s="27" t="s">
        <v>97</v>
      </c>
      <c r="M20" s="14" t="s">
        <v>23</v>
      </c>
      <c r="N20" s="31" t="n">
        <v>90132.41</v>
      </c>
      <c r="O20" s="18" t="s">
        <v>98</v>
      </c>
      <c r="P20" s="31" t="n">
        <v>90132.41</v>
      </c>
      <c r="Q20" s="19" t="s">
        <v>28</v>
      </c>
    </row>
    <row r="21" customFormat="false" ht="34.5" hidden="false" customHeight="false" outlineLevel="0" collapsed="false">
      <c r="A21" s="11" t="s">
        <v>29</v>
      </c>
      <c r="B21" s="27" t="s">
        <v>99</v>
      </c>
      <c r="C21" s="28" t="n">
        <v>43558</v>
      </c>
      <c r="D21" s="27" t="s">
        <v>100</v>
      </c>
      <c r="E21" s="27" t="s">
        <v>54</v>
      </c>
      <c r="F21" s="29" t="n">
        <v>2</v>
      </c>
      <c r="G21" s="27" t="s">
        <v>101</v>
      </c>
      <c r="H21" s="27" t="s">
        <v>23</v>
      </c>
      <c r="I21" s="30" t="n">
        <f aca="false">216417.21*1.19</f>
        <v>257536.4799</v>
      </c>
      <c r="J21" s="27" t="s">
        <v>24</v>
      </c>
      <c r="K21" s="27" t="s">
        <v>91</v>
      </c>
      <c r="L21" s="27" t="s">
        <v>92</v>
      </c>
      <c r="M21" s="14" t="s">
        <v>23</v>
      </c>
      <c r="N21" s="31" t="n">
        <v>257213.7</v>
      </c>
      <c r="O21" s="18" t="s">
        <v>102</v>
      </c>
      <c r="P21" s="31" t="n">
        <v>257213.7</v>
      </c>
      <c r="Q21" s="19" t="s">
        <v>28</v>
      </c>
    </row>
    <row r="22" customFormat="false" ht="34.5" hidden="false" customHeight="false" outlineLevel="0" collapsed="false">
      <c r="A22" s="11" t="s">
        <v>29</v>
      </c>
      <c r="B22" s="27" t="s">
        <v>103</v>
      </c>
      <c r="C22" s="28" t="n">
        <v>43558</v>
      </c>
      <c r="D22" s="27" t="s">
        <v>104</v>
      </c>
      <c r="E22" s="27" t="s">
        <v>54</v>
      </c>
      <c r="F22" s="29" t="n">
        <v>2</v>
      </c>
      <c r="G22" s="27" t="s">
        <v>101</v>
      </c>
      <c r="H22" s="27" t="s">
        <v>23</v>
      </c>
      <c r="I22" s="30" t="n">
        <v>55416.67</v>
      </c>
      <c r="J22" s="27" t="s">
        <v>24</v>
      </c>
      <c r="K22" s="27" t="s">
        <v>91</v>
      </c>
      <c r="L22" s="27" t="s">
        <v>92</v>
      </c>
      <c r="M22" s="14" t="s">
        <v>23</v>
      </c>
      <c r="N22" s="31" t="n">
        <v>36542.66</v>
      </c>
      <c r="O22" s="18" t="s">
        <v>105</v>
      </c>
      <c r="P22" s="31" t="n">
        <v>36542.66</v>
      </c>
      <c r="Q22" s="19" t="s">
        <v>28</v>
      </c>
    </row>
    <row r="23" customFormat="false" ht="23.25" hidden="false" customHeight="false" outlineLevel="0" collapsed="false">
      <c r="A23" s="26" t="s">
        <v>106</v>
      </c>
      <c r="B23" s="27" t="s">
        <v>107</v>
      </c>
      <c r="C23" s="28" t="n">
        <v>43592</v>
      </c>
      <c r="D23" s="27" t="s">
        <v>108</v>
      </c>
      <c r="E23" s="27" t="s">
        <v>54</v>
      </c>
      <c r="F23" s="29" t="n">
        <v>2</v>
      </c>
      <c r="G23" s="27" t="s">
        <v>101</v>
      </c>
      <c r="H23" s="27" t="s">
        <v>23</v>
      </c>
      <c r="I23" s="30" t="n">
        <v>406583.34</v>
      </c>
      <c r="J23" s="27" t="s">
        <v>24</v>
      </c>
      <c r="K23" s="27" t="s">
        <v>96</v>
      </c>
      <c r="L23" s="27" t="s">
        <v>97</v>
      </c>
      <c r="M23" s="14" t="s">
        <v>23</v>
      </c>
      <c r="N23" s="31" t="n">
        <v>242889.53</v>
      </c>
      <c r="O23" s="18" t="s">
        <v>109</v>
      </c>
      <c r="P23" s="31" t="n">
        <v>242889.53</v>
      </c>
      <c r="Q23" s="19" t="s">
        <v>28</v>
      </c>
    </row>
    <row r="24" customFormat="false" ht="34.5" hidden="false" customHeight="false" outlineLevel="0" collapsed="false">
      <c r="A24" s="26" t="s">
        <v>29</v>
      </c>
      <c r="B24" s="27" t="s">
        <v>110</v>
      </c>
      <c r="C24" s="28" t="n">
        <v>43592</v>
      </c>
      <c r="D24" s="27" t="s">
        <v>111</v>
      </c>
      <c r="E24" s="27" t="s">
        <v>54</v>
      </c>
      <c r="F24" s="29" t="n">
        <v>2</v>
      </c>
      <c r="G24" s="27" t="s">
        <v>101</v>
      </c>
      <c r="H24" s="27" t="s">
        <v>23</v>
      </c>
      <c r="I24" s="30" t="n">
        <v>515072.97</v>
      </c>
      <c r="J24" s="27" t="s">
        <v>24</v>
      </c>
      <c r="K24" s="27" t="s">
        <v>96</v>
      </c>
      <c r="L24" s="27" t="s">
        <v>97</v>
      </c>
      <c r="M24" s="14" t="s">
        <v>23</v>
      </c>
      <c r="N24" s="31" t="n">
        <v>508732.59</v>
      </c>
      <c r="O24" s="18" t="s">
        <v>98</v>
      </c>
      <c r="P24" s="31" t="n">
        <v>508732.59</v>
      </c>
      <c r="Q24" s="19" t="s">
        <v>28</v>
      </c>
    </row>
    <row r="25" customFormat="false" ht="34.5" hidden="false" customHeight="false" outlineLevel="0" collapsed="false">
      <c r="A25" s="26" t="s">
        <v>29</v>
      </c>
      <c r="B25" s="14" t="s">
        <v>112</v>
      </c>
      <c r="C25" s="20" t="n">
        <v>43640</v>
      </c>
      <c r="D25" s="14" t="s">
        <v>113</v>
      </c>
      <c r="E25" s="14" t="s">
        <v>54</v>
      </c>
      <c r="F25" s="29" t="n">
        <v>2</v>
      </c>
      <c r="G25" s="14" t="s">
        <v>101</v>
      </c>
      <c r="H25" s="14" t="s">
        <v>23</v>
      </c>
      <c r="I25" s="32" t="n">
        <v>257536.48</v>
      </c>
      <c r="J25" s="14" t="s">
        <v>24</v>
      </c>
      <c r="K25" s="14" t="s">
        <v>114</v>
      </c>
      <c r="L25" s="14" t="s">
        <v>39</v>
      </c>
      <c r="M25" s="14" t="s">
        <v>23</v>
      </c>
      <c r="N25" s="31" t="n">
        <v>257071.82</v>
      </c>
      <c r="O25" s="18" t="s">
        <v>115</v>
      </c>
      <c r="P25" s="31" t="n">
        <v>257071.82</v>
      </c>
      <c r="Q25" s="19" t="s">
        <v>28</v>
      </c>
    </row>
    <row r="26" customFormat="false" ht="15" hidden="false" customHeight="false" outlineLevel="0" collapsed="false">
      <c r="A26" s="26" t="s">
        <v>45</v>
      </c>
      <c r="B26" s="14" t="s">
        <v>116</v>
      </c>
      <c r="C26" s="20" t="n">
        <v>43655</v>
      </c>
      <c r="D26" s="14" t="s">
        <v>117</v>
      </c>
      <c r="E26" s="14" t="s">
        <v>54</v>
      </c>
      <c r="F26" s="29" t="n">
        <v>2</v>
      </c>
      <c r="G26" s="14" t="s">
        <v>101</v>
      </c>
      <c r="H26" s="14" t="s">
        <v>23</v>
      </c>
      <c r="I26" s="32" t="n">
        <v>131891.66</v>
      </c>
      <c r="J26" s="14" t="s">
        <v>24</v>
      </c>
      <c r="K26" s="14" t="s">
        <v>118</v>
      </c>
      <c r="L26" s="14" t="s">
        <v>119</v>
      </c>
      <c r="M26" s="14" t="s">
        <v>23</v>
      </c>
      <c r="N26" s="31" t="n">
        <v>86412.46</v>
      </c>
      <c r="O26" s="18" t="s">
        <v>120</v>
      </c>
      <c r="P26" s="31" t="n">
        <v>86412.46</v>
      </c>
      <c r="Q26" s="19" t="s">
        <v>28</v>
      </c>
    </row>
    <row r="27" customFormat="false" ht="15" hidden="false" customHeight="false" outlineLevel="0" collapsed="false">
      <c r="A27" s="26" t="s">
        <v>45</v>
      </c>
      <c r="B27" s="14" t="s">
        <v>121</v>
      </c>
      <c r="C27" s="20" t="n">
        <v>43655</v>
      </c>
      <c r="D27" s="14" t="s">
        <v>122</v>
      </c>
      <c r="E27" s="14" t="s">
        <v>54</v>
      </c>
      <c r="F27" s="29" t="n">
        <v>2</v>
      </c>
      <c r="G27" s="14" t="s">
        <v>101</v>
      </c>
      <c r="H27" s="14" t="s">
        <v>23</v>
      </c>
      <c r="I27" s="32" t="n">
        <v>203291.27</v>
      </c>
      <c r="J27" s="14" t="s">
        <v>24</v>
      </c>
      <c r="K27" s="14" t="s">
        <v>118</v>
      </c>
      <c r="L27" s="14" t="s">
        <v>123</v>
      </c>
      <c r="M27" s="14" t="s">
        <v>23</v>
      </c>
      <c r="N27" s="31" t="n">
        <v>159207.36</v>
      </c>
      <c r="O27" s="18" t="s">
        <v>124</v>
      </c>
      <c r="P27" s="31" t="n">
        <v>159207.36</v>
      </c>
      <c r="Q27" s="19" t="s">
        <v>28</v>
      </c>
    </row>
    <row r="28" customFormat="false" ht="34.5" hidden="false" customHeight="false" outlineLevel="0" collapsed="false">
      <c r="A28" s="26" t="s">
        <v>18</v>
      </c>
      <c r="B28" s="14" t="s">
        <v>125</v>
      </c>
      <c r="C28" s="20" t="n">
        <v>43663</v>
      </c>
      <c r="D28" s="14" t="s">
        <v>126</v>
      </c>
      <c r="E28" s="14" t="s">
        <v>54</v>
      </c>
      <c r="F28" s="29" t="n">
        <v>2</v>
      </c>
      <c r="G28" s="14" t="s">
        <v>101</v>
      </c>
      <c r="H28" s="14" t="s">
        <v>23</v>
      </c>
      <c r="I28" s="32" t="n">
        <v>202300</v>
      </c>
      <c r="J28" s="14" t="s">
        <v>24</v>
      </c>
      <c r="K28" s="14" t="s">
        <v>127</v>
      </c>
      <c r="L28" s="14" t="s">
        <v>128</v>
      </c>
      <c r="M28" s="14" t="s">
        <v>23</v>
      </c>
      <c r="N28" s="31" t="n">
        <v>201935.4</v>
      </c>
      <c r="O28" s="18" t="s">
        <v>129</v>
      </c>
      <c r="P28" s="31" t="n">
        <v>201935.4</v>
      </c>
      <c r="Q28" s="19" t="s">
        <v>28</v>
      </c>
    </row>
    <row r="29" customFormat="false" ht="34.5" hidden="false" customHeight="false" outlineLevel="0" collapsed="false">
      <c r="A29" s="26" t="s">
        <v>18</v>
      </c>
      <c r="B29" s="14" t="s">
        <v>130</v>
      </c>
      <c r="C29" s="20" t="n">
        <v>43691</v>
      </c>
      <c r="D29" s="14" t="s">
        <v>111</v>
      </c>
      <c r="E29" s="14" t="s">
        <v>54</v>
      </c>
      <c r="F29" s="29" t="n">
        <v>2</v>
      </c>
      <c r="G29" s="14" t="s">
        <v>101</v>
      </c>
      <c r="H29" s="14" t="s">
        <v>23</v>
      </c>
      <c r="I29" s="32" t="n">
        <v>249900</v>
      </c>
      <c r="J29" s="14" t="s">
        <v>24</v>
      </c>
      <c r="K29" s="14" t="s">
        <v>131</v>
      </c>
      <c r="L29" s="14" t="s">
        <v>132</v>
      </c>
      <c r="M29" s="14" t="s">
        <v>23</v>
      </c>
      <c r="N29" s="31" t="n">
        <v>193348.4</v>
      </c>
      <c r="O29" s="18" t="s">
        <v>133</v>
      </c>
      <c r="P29" s="31" t="n">
        <v>193348.4</v>
      </c>
      <c r="Q29" s="19" t="s">
        <v>28</v>
      </c>
    </row>
    <row r="30" customFormat="false" ht="34.5" hidden="false" customHeight="false" outlineLevel="0" collapsed="false">
      <c r="A30" s="26" t="s">
        <v>29</v>
      </c>
      <c r="B30" s="14" t="s">
        <v>134</v>
      </c>
      <c r="C30" s="20" t="s">
        <v>135</v>
      </c>
      <c r="D30" s="14" t="s">
        <v>136</v>
      </c>
      <c r="E30" s="14" t="s">
        <v>54</v>
      </c>
      <c r="F30" s="29" t="n">
        <v>2</v>
      </c>
      <c r="G30" s="14" t="s">
        <v>101</v>
      </c>
      <c r="H30" s="14" t="s">
        <v>23</v>
      </c>
      <c r="I30" s="32" t="n">
        <v>202015.13</v>
      </c>
      <c r="J30" s="14" t="s">
        <v>24</v>
      </c>
      <c r="K30" s="14" t="s">
        <v>135</v>
      </c>
      <c r="L30" s="14" t="s">
        <v>48</v>
      </c>
      <c r="M30" s="14" t="s">
        <v>23</v>
      </c>
      <c r="N30" s="31" t="n">
        <v>47784.53</v>
      </c>
      <c r="O30" s="18" t="s">
        <v>137</v>
      </c>
      <c r="P30" s="31" t="n">
        <v>47784.53</v>
      </c>
      <c r="Q30" s="19" t="s">
        <v>28</v>
      </c>
    </row>
    <row r="31" customFormat="false" ht="22.5" hidden="false" customHeight="false" outlineLevel="0" collapsed="false">
      <c r="A31" s="34" t="s">
        <v>138</v>
      </c>
      <c r="B31" s="14" t="s">
        <v>139</v>
      </c>
      <c r="C31" s="20" t="s">
        <v>140</v>
      </c>
      <c r="D31" s="14" t="s">
        <v>141</v>
      </c>
      <c r="E31" s="14" t="s">
        <v>54</v>
      </c>
      <c r="F31" s="29" t="n">
        <v>2</v>
      </c>
      <c r="G31" s="14" t="s">
        <v>101</v>
      </c>
      <c r="H31" s="14" t="s">
        <v>23</v>
      </c>
      <c r="I31" s="32" t="n">
        <v>142800</v>
      </c>
      <c r="J31" s="14" t="s">
        <v>24</v>
      </c>
      <c r="K31" s="14" t="s">
        <v>140</v>
      </c>
      <c r="L31" s="14" t="s">
        <v>48</v>
      </c>
      <c r="M31" s="14" t="s">
        <v>23</v>
      </c>
      <c r="N31" s="31" t="n">
        <v>51053.28</v>
      </c>
      <c r="O31" s="18" t="s">
        <v>142</v>
      </c>
      <c r="P31" s="31" t="n">
        <v>51053.28</v>
      </c>
      <c r="Q31" s="19" t="s">
        <v>28</v>
      </c>
    </row>
    <row r="32" s="39" customFormat="true" ht="22.5" hidden="false" customHeight="false" outlineLevel="0" collapsed="false">
      <c r="A32" s="13" t="s">
        <v>138</v>
      </c>
      <c r="B32" s="14" t="s">
        <v>143</v>
      </c>
      <c r="C32" s="20" t="n">
        <v>43748</v>
      </c>
      <c r="D32" s="14" t="s">
        <v>144</v>
      </c>
      <c r="E32" s="14" t="s">
        <v>54</v>
      </c>
      <c r="F32" s="15" t="n">
        <v>2</v>
      </c>
      <c r="G32" s="14" t="s">
        <v>101</v>
      </c>
      <c r="H32" s="14" t="s">
        <v>23</v>
      </c>
      <c r="I32" s="32" t="n">
        <v>119000</v>
      </c>
      <c r="J32" s="14" t="s">
        <v>24</v>
      </c>
      <c r="K32" s="14" t="s">
        <v>145</v>
      </c>
      <c r="L32" s="14" t="s">
        <v>146</v>
      </c>
      <c r="M32" s="14" t="s">
        <v>23</v>
      </c>
      <c r="N32" s="35"/>
      <c r="O32" s="36"/>
      <c r="P32" s="37"/>
      <c r="Q32" s="38" t="s">
        <v>147</v>
      </c>
    </row>
    <row r="33" s="39" customFormat="true" ht="34.5" hidden="false" customHeight="false" outlineLevel="0" collapsed="false">
      <c r="A33" s="11" t="s">
        <v>18</v>
      </c>
      <c r="B33" s="14" t="s">
        <v>148</v>
      </c>
      <c r="C33" s="20" t="n">
        <v>43748</v>
      </c>
      <c r="D33" s="14" t="s">
        <v>149</v>
      </c>
      <c r="E33" s="14" t="s">
        <v>54</v>
      </c>
      <c r="F33" s="15" t="n">
        <v>2</v>
      </c>
      <c r="G33" s="14" t="s">
        <v>101</v>
      </c>
      <c r="H33" s="14" t="s">
        <v>23</v>
      </c>
      <c r="I33" s="32" t="n">
        <v>238000</v>
      </c>
      <c r="J33" s="14" t="s">
        <v>24</v>
      </c>
      <c r="K33" s="14" t="s">
        <v>145</v>
      </c>
      <c r="L33" s="14" t="s">
        <v>146</v>
      </c>
      <c r="M33" s="14" t="s">
        <v>23</v>
      </c>
      <c r="N33" s="35"/>
      <c r="O33" s="36"/>
      <c r="P33" s="37"/>
      <c r="Q33" s="38" t="s">
        <v>147</v>
      </c>
    </row>
    <row r="34" s="39" customFormat="true" ht="34.5" hidden="false" customHeight="false" outlineLevel="0" collapsed="false">
      <c r="A34" s="11" t="s">
        <v>29</v>
      </c>
      <c r="B34" s="12" t="n">
        <v>1157</v>
      </c>
      <c r="C34" s="12" t="s">
        <v>150</v>
      </c>
      <c r="D34" s="14" t="s">
        <v>151</v>
      </c>
      <c r="E34" s="14" t="s">
        <v>54</v>
      </c>
      <c r="F34" s="15" t="n">
        <v>2</v>
      </c>
      <c r="G34" s="14" t="s">
        <v>101</v>
      </c>
      <c r="H34" s="14" t="s">
        <v>23</v>
      </c>
      <c r="I34" s="17" t="n">
        <f aca="false">65000*1.19</f>
        <v>77350</v>
      </c>
      <c r="J34" s="14" t="s">
        <v>24</v>
      </c>
      <c r="K34" s="14" t="s">
        <v>49</v>
      </c>
      <c r="L34" s="14" t="s">
        <v>152</v>
      </c>
      <c r="M34" s="14" t="s">
        <v>23</v>
      </c>
      <c r="N34" s="35"/>
      <c r="O34" s="36"/>
      <c r="P34" s="37"/>
      <c r="Q34" s="38" t="s">
        <v>147</v>
      </c>
    </row>
    <row r="35" s="39" customFormat="true" ht="34.5" hidden="false" customHeight="false" outlineLevel="0" collapsed="false">
      <c r="A35" s="11" t="s">
        <v>18</v>
      </c>
      <c r="B35" s="12" t="n">
        <v>1165</v>
      </c>
      <c r="C35" s="12" t="s">
        <v>49</v>
      </c>
      <c r="D35" s="14" t="s">
        <v>144</v>
      </c>
      <c r="E35" s="14" t="s">
        <v>54</v>
      </c>
      <c r="F35" s="15" t="n">
        <v>2</v>
      </c>
      <c r="G35" s="14" t="s">
        <v>101</v>
      </c>
      <c r="H35" s="14" t="s">
        <v>23</v>
      </c>
      <c r="I35" s="17" t="n">
        <v>50000</v>
      </c>
      <c r="J35" s="14" t="s">
        <v>24</v>
      </c>
      <c r="K35" s="14" t="s">
        <v>49</v>
      </c>
      <c r="L35" s="14" t="s">
        <v>152</v>
      </c>
      <c r="M35" s="14" t="s">
        <v>23</v>
      </c>
      <c r="N35" s="35"/>
      <c r="O35" s="36"/>
      <c r="P35" s="37"/>
      <c r="Q35" s="38" t="s">
        <v>147</v>
      </c>
    </row>
    <row r="36" customFormat="false" ht="34.5" hidden="false" customHeight="false" outlineLevel="0" collapsed="false">
      <c r="A36" s="26" t="s">
        <v>18</v>
      </c>
      <c r="B36" s="27" t="s">
        <v>153</v>
      </c>
      <c r="C36" s="28" t="n">
        <v>43580</v>
      </c>
      <c r="D36" s="27" t="s">
        <v>154</v>
      </c>
      <c r="E36" s="27" t="s">
        <v>54</v>
      </c>
      <c r="F36" s="29"/>
      <c r="G36" s="27" t="s">
        <v>155</v>
      </c>
      <c r="H36" s="27" t="s">
        <v>23</v>
      </c>
      <c r="I36" s="30" t="n">
        <v>195070.75</v>
      </c>
      <c r="J36" s="27" t="s">
        <v>24</v>
      </c>
      <c r="K36" s="27" t="s">
        <v>156</v>
      </c>
      <c r="L36" s="27" t="s">
        <v>114</v>
      </c>
      <c r="M36" s="14" t="s">
        <v>23</v>
      </c>
      <c r="N36" s="31" t="n">
        <v>38556.88</v>
      </c>
      <c r="O36" s="18" t="s">
        <v>157</v>
      </c>
      <c r="P36" s="31" t="n">
        <v>38556.88</v>
      </c>
      <c r="Q36" s="19" t="s">
        <v>28</v>
      </c>
    </row>
    <row r="37" customFormat="false" ht="34.5" hidden="false" customHeight="false" outlineLevel="0" collapsed="false">
      <c r="A37" s="26" t="s">
        <v>18</v>
      </c>
      <c r="B37" s="14" t="s">
        <v>158</v>
      </c>
      <c r="C37" s="20" t="s">
        <v>159</v>
      </c>
      <c r="D37" s="14" t="s">
        <v>160</v>
      </c>
      <c r="E37" s="14" t="s">
        <v>54</v>
      </c>
      <c r="F37" s="15" t="n">
        <v>1</v>
      </c>
      <c r="G37" s="14" t="s">
        <v>161</v>
      </c>
      <c r="H37" s="14" t="s">
        <v>23</v>
      </c>
      <c r="I37" s="32" t="n">
        <v>48235.46</v>
      </c>
      <c r="J37" s="14" t="s">
        <v>24</v>
      </c>
      <c r="K37" s="14" t="s">
        <v>162</v>
      </c>
      <c r="L37" s="14" t="s">
        <v>163</v>
      </c>
      <c r="M37" s="14" t="s">
        <v>23</v>
      </c>
      <c r="N37" s="31" t="n">
        <v>38472.88</v>
      </c>
      <c r="O37" s="18" t="s">
        <v>164</v>
      </c>
      <c r="P37" s="31" t="n">
        <v>38472.88</v>
      </c>
      <c r="Q37" s="19" t="s">
        <v>28</v>
      </c>
    </row>
    <row r="38" customFormat="false" ht="34.5" hidden="false" customHeight="false" outlineLevel="0" collapsed="false">
      <c r="A38" s="26" t="s">
        <v>18</v>
      </c>
      <c r="B38" s="27" t="s">
        <v>165</v>
      </c>
      <c r="C38" s="28" t="s">
        <v>166</v>
      </c>
      <c r="D38" s="27" t="s">
        <v>167</v>
      </c>
      <c r="E38" s="27" t="s">
        <v>54</v>
      </c>
      <c r="F38" s="29" t="n">
        <v>1</v>
      </c>
      <c r="G38" s="27" t="s">
        <v>161</v>
      </c>
      <c r="H38" s="27" t="s">
        <v>23</v>
      </c>
      <c r="I38" s="30" t="n">
        <v>50000</v>
      </c>
      <c r="J38" s="27" t="s">
        <v>24</v>
      </c>
      <c r="K38" s="27" t="s">
        <v>166</v>
      </c>
      <c r="L38" s="27" t="s">
        <v>168</v>
      </c>
      <c r="M38" s="14" t="s">
        <v>23</v>
      </c>
      <c r="N38" s="31" t="n">
        <v>31184.27</v>
      </c>
      <c r="O38" s="18" t="s">
        <v>169</v>
      </c>
      <c r="P38" s="31" t="n">
        <v>31184.27</v>
      </c>
      <c r="Q38" s="19" t="s">
        <v>28</v>
      </c>
    </row>
    <row r="39" customFormat="false" ht="34.5" hidden="false" customHeight="false" outlineLevel="0" collapsed="false">
      <c r="A39" s="26" t="s">
        <v>18</v>
      </c>
      <c r="B39" s="14" t="s">
        <v>170</v>
      </c>
      <c r="C39" s="20" t="n">
        <v>43664</v>
      </c>
      <c r="D39" s="14" t="s">
        <v>154</v>
      </c>
      <c r="E39" s="14" t="s">
        <v>54</v>
      </c>
      <c r="F39" s="15" t="n">
        <v>1</v>
      </c>
      <c r="G39" s="14" t="s">
        <v>161</v>
      </c>
      <c r="H39" s="14" t="s">
        <v>23</v>
      </c>
      <c r="I39" s="32" t="n">
        <v>195070.75</v>
      </c>
      <c r="J39" s="14" t="s">
        <v>24</v>
      </c>
      <c r="K39" s="14" t="s">
        <v>171</v>
      </c>
      <c r="L39" s="14" t="s">
        <v>172</v>
      </c>
      <c r="M39" s="14" t="s">
        <v>23</v>
      </c>
      <c r="N39" s="31" t="n">
        <v>31400.13</v>
      </c>
      <c r="O39" s="18" t="s">
        <v>173</v>
      </c>
      <c r="P39" s="31" t="n">
        <v>31400.13</v>
      </c>
      <c r="Q39" s="19" t="s">
        <v>28</v>
      </c>
    </row>
    <row r="40" s="39" customFormat="true" ht="34.5" hidden="false" customHeight="false" outlineLevel="0" collapsed="false">
      <c r="A40" s="11" t="s">
        <v>18</v>
      </c>
      <c r="B40" s="14" t="s">
        <v>174</v>
      </c>
      <c r="C40" s="20" t="n">
        <v>43745</v>
      </c>
      <c r="D40" s="14" t="s">
        <v>175</v>
      </c>
      <c r="E40" s="14" t="s">
        <v>54</v>
      </c>
      <c r="F40" s="15" t="n">
        <v>1</v>
      </c>
      <c r="G40" s="14" t="s">
        <v>161</v>
      </c>
      <c r="H40" s="14" t="s">
        <v>23</v>
      </c>
      <c r="I40" s="32" t="n">
        <v>35700</v>
      </c>
      <c r="J40" s="14" t="s">
        <v>24</v>
      </c>
      <c r="K40" s="14" t="s">
        <v>176</v>
      </c>
      <c r="L40" s="14" t="s">
        <v>177</v>
      </c>
      <c r="M40" s="14" t="s">
        <v>23</v>
      </c>
      <c r="N40" s="35"/>
      <c r="O40" s="36"/>
      <c r="P40" s="37"/>
      <c r="Q40" s="38" t="s">
        <v>147</v>
      </c>
    </row>
    <row r="41" customFormat="false" ht="15" hidden="false" customHeight="false" outlineLevel="0" collapsed="false">
      <c r="A41" s="26"/>
      <c r="B41" s="14"/>
      <c r="C41" s="20"/>
      <c r="D41" s="14"/>
      <c r="E41" s="14"/>
      <c r="F41" s="15"/>
      <c r="G41" s="14"/>
      <c r="H41" s="14"/>
      <c r="I41" s="32"/>
      <c r="J41" s="14"/>
      <c r="K41" s="14"/>
      <c r="L41" s="14"/>
      <c r="M41" s="14"/>
      <c r="N41" s="31"/>
      <c r="O41" s="18"/>
      <c r="P41" s="25"/>
      <c r="Q41" s="25"/>
    </row>
    <row r="42" customFormat="false" ht="25.5" hidden="false" customHeight="false" outlineLevel="0" collapsed="false">
      <c r="A42" s="40" t="s">
        <v>45</v>
      </c>
      <c r="B42" s="41" t="s">
        <v>178</v>
      </c>
      <c r="C42" s="42" t="s">
        <v>179</v>
      </c>
      <c r="D42" s="41" t="s">
        <v>180</v>
      </c>
      <c r="E42" s="41" t="s">
        <v>21</v>
      </c>
      <c r="F42" s="43" t="n">
        <v>2</v>
      </c>
      <c r="G42" s="41" t="s">
        <v>161</v>
      </c>
      <c r="H42" s="41" t="s">
        <v>23</v>
      </c>
      <c r="I42" s="44" t="n">
        <v>17850</v>
      </c>
      <c r="J42" s="41" t="s">
        <v>24</v>
      </c>
      <c r="K42" s="41" t="s">
        <v>179</v>
      </c>
      <c r="L42" s="41" t="s">
        <v>26</v>
      </c>
      <c r="M42" s="41" t="s">
        <v>23</v>
      </c>
      <c r="N42" s="45" t="n">
        <v>16986.07</v>
      </c>
      <c r="O42" s="46" t="s">
        <v>181</v>
      </c>
      <c r="P42" s="45" t="n">
        <v>16986.07</v>
      </c>
      <c r="Q42" s="47" t="s">
        <v>28</v>
      </c>
    </row>
    <row r="43" customFormat="false" ht="25.5" hidden="false" customHeight="false" outlineLevel="0" collapsed="false">
      <c r="A43" s="40" t="s">
        <v>45</v>
      </c>
      <c r="B43" s="41" t="s">
        <v>182</v>
      </c>
      <c r="C43" s="42" t="s">
        <v>183</v>
      </c>
      <c r="D43" s="41" t="s">
        <v>180</v>
      </c>
      <c r="E43" s="41" t="s">
        <v>21</v>
      </c>
      <c r="F43" s="43" t="n">
        <v>2</v>
      </c>
      <c r="G43" s="41" t="s">
        <v>161</v>
      </c>
      <c r="H43" s="41" t="s">
        <v>23</v>
      </c>
      <c r="I43" s="44" t="n">
        <v>17850</v>
      </c>
      <c r="J43" s="41" t="s">
        <v>24</v>
      </c>
      <c r="K43" s="41" t="s">
        <v>184</v>
      </c>
      <c r="L43" s="41" t="s">
        <v>185</v>
      </c>
      <c r="M43" s="41" t="s">
        <v>23</v>
      </c>
      <c r="N43" s="45" t="n">
        <v>16766.86</v>
      </c>
      <c r="O43" s="46" t="s">
        <v>186</v>
      </c>
      <c r="P43" s="45" t="n">
        <v>16766.86</v>
      </c>
      <c r="Q43" s="47" t="s">
        <v>28</v>
      </c>
    </row>
    <row r="44" customFormat="false" ht="25.5" hidden="false" customHeight="false" outlineLevel="0" collapsed="false">
      <c r="A44" s="40" t="s">
        <v>45</v>
      </c>
      <c r="B44" s="41" t="s">
        <v>187</v>
      </c>
      <c r="C44" s="42" t="s">
        <v>31</v>
      </c>
      <c r="D44" s="41" t="s">
        <v>180</v>
      </c>
      <c r="E44" s="41" t="s">
        <v>21</v>
      </c>
      <c r="F44" s="43" t="n">
        <v>2</v>
      </c>
      <c r="G44" s="41" t="s">
        <v>161</v>
      </c>
      <c r="H44" s="41" t="s">
        <v>23</v>
      </c>
      <c r="I44" s="44" t="n">
        <v>17850</v>
      </c>
      <c r="J44" s="41" t="s">
        <v>24</v>
      </c>
      <c r="K44" s="41" t="s">
        <v>34</v>
      </c>
      <c r="L44" s="41" t="s">
        <v>39</v>
      </c>
      <c r="M44" s="41" t="s">
        <v>23</v>
      </c>
      <c r="N44" s="45" t="n">
        <v>11759.58</v>
      </c>
      <c r="O44" s="46" t="s">
        <v>188</v>
      </c>
      <c r="P44" s="45" t="n">
        <v>11759.58</v>
      </c>
      <c r="Q44" s="47" t="s">
        <v>28</v>
      </c>
    </row>
    <row r="45" customFormat="false" ht="25.5" hidden="false" customHeight="false" outlineLevel="0" collapsed="false">
      <c r="A45" s="40" t="s">
        <v>45</v>
      </c>
      <c r="B45" s="41" t="s">
        <v>189</v>
      </c>
      <c r="C45" s="42" t="s">
        <v>39</v>
      </c>
      <c r="D45" s="41" t="s">
        <v>180</v>
      </c>
      <c r="E45" s="41" t="s">
        <v>21</v>
      </c>
      <c r="F45" s="43" t="n">
        <v>2</v>
      </c>
      <c r="G45" s="41" t="s">
        <v>161</v>
      </c>
      <c r="H45" s="41" t="s">
        <v>23</v>
      </c>
      <c r="I45" s="44" t="n">
        <v>17850</v>
      </c>
      <c r="J45" s="41" t="s">
        <v>24</v>
      </c>
      <c r="K45" s="41" t="s">
        <v>42</v>
      </c>
      <c r="L45" s="41" t="s">
        <v>48</v>
      </c>
      <c r="M45" s="41" t="s">
        <v>23</v>
      </c>
      <c r="N45" s="45" t="n">
        <v>10994.41</v>
      </c>
      <c r="O45" s="46" t="s">
        <v>190</v>
      </c>
      <c r="P45" s="45" t="n">
        <v>10994.41</v>
      </c>
      <c r="Q45" s="47" t="s">
        <v>28</v>
      </c>
    </row>
    <row r="46" s="39" customFormat="true" ht="25.5" hidden="false" customHeight="false" outlineLevel="0" collapsed="false">
      <c r="A46" s="48" t="s">
        <v>45</v>
      </c>
      <c r="B46" s="41" t="s">
        <v>191</v>
      </c>
      <c r="C46" s="42" t="s">
        <v>192</v>
      </c>
      <c r="D46" s="41" t="s">
        <v>180</v>
      </c>
      <c r="E46" s="41" t="s">
        <v>21</v>
      </c>
      <c r="F46" s="43" t="n">
        <v>2</v>
      </c>
      <c r="G46" s="41" t="s">
        <v>161</v>
      </c>
      <c r="H46" s="41" t="s">
        <v>23</v>
      </c>
      <c r="I46" s="44" t="n">
        <v>5000</v>
      </c>
      <c r="J46" s="41" t="s">
        <v>24</v>
      </c>
      <c r="K46" s="41" t="s">
        <v>193</v>
      </c>
      <c r="L46" s="41" t="s">
        <v>48</v>
      </c>
      <c r="M46" s="41" t="s">
        <v>23</v>
      </c>
      <c r="N46" s="49"/>
      <c r="O46" s="50"/>
      <c r="P46" s="51"/>
      <c r="Q46" s="52" t="s">
        <v>147</v>
      </c>
    </row>
    <row r="47" customFormat="false" ht="16.5" hidden="false" customHeight="false" outlineLevel="0" collapsed="false">
      <c r="A47" s="40"/>
      <c r="B47" s="41"/>
      <c r="C47" s="42"/>
      <c r="D47" s="41"/>
      <c r="E47" s="41"/>
      <c r="F47" s="43"/>
      <c r="G47" s="53" t="s">
        <v>50</v>
      </c>
      <c r="H47" s="41"/>
      <c r="I47" s="54" t="n">
        <f aca="false">SUM(I42:I46)</f>
        <v>76400</v>
      </c>
      <c r="J47" s="41"/>
      <c r="K47" s="41"/>
      <c r="L47" s="41"/>
      <c r="M47" s="41"/>
      <c r="N47" s="45"/>
      <c r="O47" s="46"/>
      <c r="P47" s="55"/>
      <c r="Q47" s="55"/>
    </row>
    <row r="48" customFormat="false" ht="25.5" hidden="false" customHeight="false" outlineLevel="0" collapsed="false">
      <c r="A48" s="40" t="s">
        <v>29</v>
      </c>
      <c r="B48" s="56" t="s">
        <v>194</v>
      </c>
      <c r="C48" s="57" t="n">
        <v>43580</v>
      </c>
      <c r="D48" s="56" t="s">
        <v>195</v>
      </c>
      <c r="E48" s="56" t="s">
        <v>54</v>
      </c>
      <c r="F48" s="58" t="n">
        <v>1</v>
      </c>
      <c r="G48" s="56" t="s">
        <v>196</v>
      </c>
      <c r="H48" s="56" t="s">
        <v>23</v>
      </c>
      <c r="I48" s="59" t="n">
        <v>32844</v>
      </c>
      <c r="J48" s="56" t="s">
        <v>24</v>
      </c>
      <c r="K48" s="56" t="s">
        <v>197</v>
      </c>
      <c r="L48" s="56" t="s">
        <v>114</v>
      </c>
      <c r="M48" s="41" t="s">
        <v>23</v>
      </c>
      <c r="N48" s="45" t="n">
        <v>3262.04</v>
      </c>
      <c r="O48" s="46" t="s">
        <v>172</v>
      </c>
      <c r="P48" s="45" t="n">
        <v>3262.04</v>
      </c>
      <c r="Q48" s="47" t="s">
        <v>28</v>
      </c>
    </row>
    <row r="49" customFormat="false" ht="25.5" hidden="false" customHeight="false" outlineLevel="0" collapsed="false">
      <c r="A49" s="48" t="s">
        <v>29</v>
      </c>
      <c r="B49" s="41" t="s">
        <v>198</v>
      </c>
      <c r="C49" s="42" t="s">
        <v>199</v>
      </c>
      <c r="D49" s="41" t="s">
        <v>200</v>
      </c>
      <c r="E49" s="41" t="s">
        <v>201</v>
      </c>
      <c r="F49" s="43" t="n">
        <v>2</v>
      </c>
      <c r="G49" s="41" t="s">
        <v>202</v>
      </c>
      <c r="H49" s="41" t="s">
        <v>23</v>
      </c>
      <c r="I49" s="44" t="n">
        <v>30918.03</v>
      </c>
      <c r="J49" s="41" t="s">
        <v>24</v>
      </c>
      <c r="K49" s="41" t="s">
        <v>203</v>
      </c>
      <c r="L49" s="41" t="s">
        <v>204</v>
      </c>
      <c r="M49" s="41" t="s">
        <v>23</v>
      </c>
      <c r="N49" s="45" t="n">
        <v>30918.03</v>
      </c>
      <c r="O49" s="46" t="s">
        <v>205</v>
      </c>
      <c r="P49" s="45" t="n">
        <v>30918.03</v>
      </c>
      <c r="Q49" s="47" t="s">
        <v>28</v>
      </c>
    </row>
    <row r="50" customFormat="false" ht="25.5" hidden="false" customHeight="false" outlineLevel="0" collapsed="false">
      <c r="A50" s="40" t="s">
        <v>138</v>
      </c>
      <c r="B50" s="41" t="s">
        <v>206</v>
      </c>
      <c r="C50" s="42" t="s">
        <v>207</v>
      </c>
      <c r="D50" s="41" t="s">
        <v>200</v>
      </c>
      <c r="E50" s="41" t="s">
        <v>201</v>
      </c>
      <c r="F50" s="43" t="n">
        <v>2</v>
      </c>
      <c r="G50" s="41" t="s">
        <v>202</v>
      </c>
      <c r="H50" s="41" t="s">
        <v>23</v>
      </c>
      <c r="I50" s="44" t="n">
        <v>38300.75</v>
      </c>
      <c r="J50" s="41" t="s">
        <v>24</v>
      </c>
      <c r="K50" s="41" t="s">
        <v>204</v>
      </c>
      <c r="L50" s="41" t="s">
        <v>57</v>
      </c>
      <c r="M50" s="41" t="s">
        <v>23</v>
      </c>
      <c r="N50" s="45" t="n">
        <v>59298.27</v>
      </c>
      <c r="O50" s="46" t="s">
        <v>208</v>
      </c>
      <c r="P50" s="45" t="n">
        <v>59298.27</v>
      </c>
      <c r="Q50" s="47" t="s">
        <v>28</v>
      </c>
    </row>
    <row r="51" customFormat="false" ht="25.5" hidden="false" customHeight="false" outlineLevel="0" collapsed="false">
      <c r="A51" s="40" t="s">
        <v>209</v>
      </c>
      <c r="B51" s="56" t="s">
        <v>210</v>
      </c>
      <c r="C51" s="57" t="s">
        <v>56</v>
      </c>
      <c r="D51" s="41" t="s">
        <v>200</v>
      </c>
      <c r="E51" s="41" t="s">
        <v>201</v>
      </c>
      <c r="F51" s="58" t="n">
        <v>2</v>
      </c>
      <c r="G51" s="41" t="s">
        <v>202</v>
      </c>
      <c r="H51" s="56" t="s">
        <v>23</v>
      </c>
      <c r="I51" s="59" t="n">
        <f aca="false">38300.75*1.19</f>
        <v>45577.8925</v>
      </c>
      <c r="J51" s="56" t="s">
        <v>24</v>
      </c>
      <c r="K51" s="56" t="s">
        <v>211</v>
      </c>
      <c r="L51" s="56" t="s">
        <v>212</v>
      </c>
      <c r="M51" s="41" t="s">
        <v>23</v>
      </c>
      <c r="N51" s="45" t="n">
        <v>30148.46</v>
      </c>
      <c r="O51" s="46" t="s">
        <v>102</v>
      </c>
      <c r="P51" s="45" t="n">
        <v>30148.46</v>
      </c>
      <c r="Q51" s="47" t="s">
        <v>28</v>
      </c>
    </row>
    <row r="52" customFormat="false" ht="25.5" hidden="false" customHeight="false" outlineLevel="0" collapsed="false">
      <c r="A52" s="40" t="s">
        <v>18</v>
      </c>
      <c r="B52" s="56" t="s">
        <v>213</v>
      </c>
      <c r="C52" s="57" t="n">
        <v>43614</v>
      </c>
      <c r="D52" s="56" t="s">
        <v>214</v>
      </c>
      <c r="E52" s="56" t="s">
        <v>201</v>
      </c>
      <c r="F52" s="58" t="n">
        <v>2</v>
      </c>
      <c r="G52" s="56" t="s">
        <v>215</v>
      </c>
      <c r="H52" s="56" t="s">
        <v>23</v>
      </c>
      <c r="I52" s="59" t="n">
        <v>35924.43</v>
      </c>
      <c r="J52" s="56" t="s">
        <v>24</v>
      </c>
      <c r="K52" s="56" t="s">
        <v>34</v>
      </c>
      <c r="L52" s="56" t="s">
        <v>48</v>
      </c>
      <c r="M52" s="41" t="s">
        <v>23</v>
      </c>
      <c r="N52" s="45" t="n">
        <v>413.21</v>
      </c>
      <c r="O52" s="46" t="s">
        <v>216</v>
      </c>
      <c r="P52" s="45" t="n">
        <v>413.21</v>
      </c>
      <c r="Q52" s="47" t="s">
        <v>28</v>
      </c>
    </row>
    <row r="53" customFormat="false" ht="25.5" hidden="false" customHeight="false" outlineLevel="0" collapsed="false">
      <c r="A53" s="40" t="s">
        <v>29</v>
      </c>
      <c r="B53" s="41" t="s">
        <v>217</v>
      </c>
      <c r="C53" s="42" t="n">
        <v>43746</v>
      </c>
      <c r="D53" s="41" t="s">
        <v>214</v>
      </c>
      <c r="E53" s="41" t="s">
        <v>201</v>
      </c>
      <c r="F53" s="58" t="n">
        <v>2</v>
      </c>
      <c r="G53" s="41" t="s">
        <v>215</v>
      </c>
      <c r="H53" s="41" t="s">
        <v>23</v>
      </c>
      <c r="I53" s="44" t="n">
        <v>38590.77</v>
      </c>
      <c r="J53" s="41" t="s">
        <v>24</v>
      </c>
      <c r="K53" s="41" t="s">
        <v>193</v>
      </c>
      <c r="L53" s="41" t="s">
        <v>177</v>
      </c>
      <c r="M53" s="41" t="s">
        <v>23</v>
      </c>
      <c r="N53" s="45" t="n">
        <v>479.8</v>
      </c>
      <c r="O53" s="46" t="s">
        <v>142</v>
      </c>
      <c r="P53" s="45" t="n">
        <v>479.8</v>
      </c>
      <c r="Q53" s="47" t="s">
        <v>28</v>
      </c>
    </row>
    <row r="54" customFormat="false" ht="15" hidden="false" customHeight="false" outlineLevel="0" collapsed="false">
      <c r="A54" s="40" t="s">
        <v>77</v>
      </c>
      <c r="B54" s="41" t="s">
        <v>218</v>
      </c>
      <c r="C54" s="42" t="s">
        <v>183</v>
      </c>
      <c r="D54" s="41" t="s">
        <v>219</v>
      </c>
      <c r="E54" s="41" t="s">
        <v>21</v>
      </c>
      <c r="F54" s="58" t="n">
        <v>3</v>
      </c>
      <c r="G54" s="41" t="s">
        <v>220</v>
      </c>
      <c r="H54" s="41" t="s">
        <v>23</v>
      </c>
      <c r="I54" s="44" t="n">
        <v>5355</v>
      </c>
      <c r="J54" s="41" t="s">
        <v>24</v>
      </c>
      <c r="K54" s="41" t="s">
        <v>30</v>
      </c>
      <c r="L54" s="41" t="s">
        <v>31</v>
      </c>
      <c r="M54" s="41" t="s">
        <v>23</v>
      </c>
      <c r="N54" s="45" t="n">
        <v>4283.9</v>
      </c>
      <c r="O54" s="46" t="s">
        <v>221</v>
      </c>
      <c r="P54" s="45" t="n">
        <v>4283.9</v>
      </c>
      <c r="Q54" s="47" t="s">
        <v>28</v>
      </c>
    </row>
    <row r="55" customFormat="false" ht="15" hidden="false" customHeight="false" outlineLevel="0" collapsed="false">
      <c r="A55" s="40" t="s">
        <v>77</v>
      </c>
      <c r="B55" s="41" t="s">
        <v>222</v>
      </c>
      <c r="C55" s="42" t="s">
        <v>223</v>
      </c>
      <c r="D55" s="41" t="s">
        <v>219</v>
      </c>
      <c r="E55" s="41" t="s">
        <v>21</v>
      </c>
      <c r="F55" s="43" t="n">
        <v>3</v>
      </c>
      <c r="G55" s="41" t="s">
        <v>220</v>
      </c>
      <c r="H55" s="41" t="s">
        <v>23</v>
      </c>
      <c r="I55" s="44" t="n">
        <v>42126</v>
      </c>
      <c r="J55" s="41" t="s">
        <v>24</v>
      </c>
      <c r="K55" s="41" t="s">
        <v>223</v>
      </c>
      <c r="L55" s="41" t="s">
        <v>224</v>
      </c>
      <c r="M55" s="41" t="s">
        <v>23</v>
      </c>
      <c r="N55" s="45" t="n">
        <v>8568.4</v>
      </c>
      <c r="O55" s="46" t="s">
        <v>225</v>
      </c>
      <c r="P55" s="45" t="n">
        <v>8568.4</v>
      </c>
      <c r="Q55" s="47" t="s">
        <v>28</v>
      </c>
    </row>
    <row r="56" customFormat="false" ht="16.5" hidden="false" customHeight="false" outlineLevel="0" collapsed="false">
      <c r="A56" s="40"/>
      <c r="B56" s="41"/>
      <c r="C56" s="42"/>
      <c r="D56" s="41"/>
      <c r="E56" s="41"/>
      <c r="F56" s="43"/>
      <c r="G56" s="53" t="s">
        <v>50</v>
      </c>
      <c r="H56" s="41"/>
      <c r="I56" s="54" t="n">
        <f aca="false">SUM(I54:I55)</f>
        <v>47481</v>
      </c>
      <c r="J56" s="41"/>
      <c r="K56" s="41"/>
      <c r="L56" s="41"/>
      <c r="M56" s="41"/>
      <c r="N56" s="45"/>
      <c r="O56" s="46"/>
      <c r="P56" s="55"/>
      <c r="Q56" s="55"/>
    </row>
    <row r="57" customFormat="false" ht="15" hidden="false" customHeight="false" outlineLevel="0" collapsed="false">
      <c r="A57" s="40" t="s">
        <v>138</v>
      </c>
      <c r="B57" s="41" t="s">
        <v>226</v>
      </c>
      <c r="C57" s="42" t="s">
        <v>132</v>
      </c>
      <c r="D57" s="41" t="s">
        <v>227</v>
      </c>
      <c r="E57" s="41" t="s">
        <v>81</v>
      </c>
      <c r="F57" s="43" t="n">
        <v>5</v>
      </c>
      <c r="G57" s="41" t="s">
        <v>228</v>
      </c>
      <c r="H57" s="41" t="s">
        <v>23</v>
      </c>
      <c r="I57" s="44" t="n">
        <v>44087.32</v>
      </c>
      <c r="J57" s="41" t="s">
        <v>24</v>
      </c>
      <c r="K57" s="41" t="s">
        <v>132</v>
      </c>
      <c r="L57" s="41" t="s">
        <v>229</v>
      </c>
      <c r="M57" s="41" t="s">
        <v>23</v>
      </c>
      <c r="N57" s="45" t="n">
        <v>13887.32</v>
      </c>
      <c r="O57" s="46" t="s">
        <v>142</v>
      </c>
      <c r="P57" s="45" t="n">
        <v>13887.32</v>
      </c>
      <c r="Q57" s="47" t="s">
        <v>28</v>
      </c>
    </row>
    <row r="58" customFormat="false" ht="25.5" hidden="false" customHeight="false" outlineLevel="0" collapsed="false">
      <c r="A58" s="40" t="s">
        <v>18</v>
      </c>
      <c r="B58" s="41" t="s">
        <v>230</v>
      </c>
      <c r="C58" s="42" t="n">
        <v>43706</v>
      </c>
      <c r="D58" s="41" t="s">
        <v>231</v>
      </c>
      <c r="E58" s="41" t="s">
        <v>54</v>
      </c>
      <c r="F58" s="43" t="n">
        <v>2</v>
      </c>
      <c r="G58" s="41" t="s">
        <v>232</v>
      </c>
      <c r="H58" s="41" t="s">
        <v>23</v>
      </c>
      <c r="I58" s="44" t="n">
        <v>62706.9</v>
      </c>
      <c r="J58" s="41" t="s">
        <v>24</v>
      </c>
      <c r="K58" s="41" t="s">
        <v>233</v>
      </c>
      <c r="L58" s="41" t="s">
        <v>234</v>
      </c>
      <c r="M58" s="41" t="s">
        <v>23</v>
      </c>
      <c r="N58" s="45" t="n">
        <v>30401.02</v>
      </c>
      <c r="O58" s="46" t="s">
        <v>235</v>
      </c>
      <c r="P58" s="45" t="n">
        <v>30401.02</v>
      </c>
      <c r="Q58" s="47" t="s">
        <v>28</v>
      </c>
    </row>
    <row r="59" customFormat="false" ht="25.5" hidden="false" customHeight="false" outlineLevel="0" collapsed="false">
      <c r="A59" s="40" t="s">
        <v>18</v>
      </c>
      <c r="B59" s="56" t="s">
        <v>236</v>
      </c>
      <c r="C59" s="57" t="n">
        <v>43551</v>
      </c>
      <c r="D59" s="56" t="s">
        <v>237</v>
      </c>
      <c r="E59" s="56" t="s">
        <v>81</v>
      </c>
      <c r="F59" s="58" t="n">
        <v>5</v>
      </c>
      <c r="G59" s="56" t="s">
        <v>238</v>
      </c>
      <c r="H59" s="56" t="s">
        <v>23</v>
      </c>
      <c r="I59" s="59" t="n">
        <v>50910.58</v>
      </c>
      <c r="J59" s="56" t="s">
        <v>24</v>
      </c>
      <c r="K59" s="56" t="s">
        <v>239</v>
      </c>
      <c r="L59" s="56" t="s">
        <v>240</v>
      </c>
      <c r="M59" s="41" t="s">
        <v>23</v>
      </c>
      <c r="N59" s="45" t="n">
        <v>50910.58</v>
      </c>
      <c r="O59" s="46" t="s">
        <v>241</v>
      </c>
      <c r="P59" s="45" t="n">
        <v>50910.58</v>
      </c>
      <c r="Q59" s="47" t="s">
        <v>28</v>
      </c>
    </row>
    <row r="60" customFormat="false" ht="15" hidden="false" customHeight="false" outlineLevel="0" collapsed="false">
      <c r="A60" s="40" t="s">
        <v>138</v>
      </c>
      <c r="B60" s="41" t="s">
        <v>242</v>
      </c>
      <c r="C60" s="42" t="s">
        <v>132</v>
      </c>
      <c r="D60" s="41" t="s">
        <v>227</v>
      </c>
      <c r="E60" s="41" t="s">
        <v>81</v>
      </c>
      <c r="F60" s="43" t="n">
        <v>5</v>
      </c>
      <c r="G60" s="41" t="s">
        <v>243</v>
      </c>
      <c r="H60" s="41" t="s">
        <v>23</v>
      </c>
      <c r="I60" s="44" t="n">
        <v>30296.81</v>
      </c>
      <c r="J60" s="41" t="s">
        <v>24</v>
      </c>
      <c r="K60" s="41" t="s">
        <v>132</v>
      </c>
      <c r="L60" s="41" t="s">
        <v>229</v>
      </c>
      <c r="M60" s="41" t="s">
        <v>23</v>
      </c>
      <c r="N60" s="45" t="n">
        <v>12065.89</v>
      </c>
      <c r="O60" s="46" t="s">
        <v>86</v>
      </c>
      <c r="P60" s="45" t="n">
        <v>12065.89</v>
      </c>
      <c r="Q60" s="47" t="s">
        <v>28</v>
      </c>
    </row>
    <row r="61" customFormat="false" ht="25.5" hidden="false" customHeight="false" outlineLevel="0" collapsed="false">
      <c r="A61" s="40" t="s">
        <v>29</v>
      </c>
      <c r="B61" s="41" t="s">
        <v>244</v>
      </c>
      <c r="C61" s="42" t="n">
        <v>43641</v>
      </c>
      <c r="D61" s="41" t="s">
        <v>245</v>
      </c>
      <c r="E61" s="41" t="s">
        <v>21</v>
      </c>
      <c r="F61" s="43" t="n">
        <v>4</v>
      </c>
      <c r="G61" s="41" t="s">
        <v>246</v>
      </c>
      <c r="H61" s="41" t="s">
        <v>23</v>
      </c>
      <c r="I61" s="44" t="n">
        <v>32130</v>
      </c>
      <c r="J61" s="41" t="s">
        <v>24</v>
      </c>
      <c r="K61" s="41" t="s">
        <v>38</v>
      </c>
      <c r="L61" s="41" t="s">
        <v>224</v>
      </c>
      <c r="M61" s="41" t="s">
        <v>23</v>
      </c>
      <c r="N61" s="45" t="n">
        <v>10710</v>
      </c>
      <c r="O61" s="46" t="s">
        <v>247</v>
      </c>
      <c r="P61" s="45" t="n">
        <v>10710</v>
      </c>
      <c r="Q61" s="47" t="s">
        <v>28</v>
      </c>
    </row>
    <row r="62" customFormat="false" ht="25.5" hidden="false" customHeight="false" outlineLevel="0" collapsed="false">
      <c r="A62" s="40" t="s">
        <v>18</v>
      </c>
      <c r="B62" s="56" t="s">
        <v>248</v>
      </c>
      <c r="C62" s="57" t="s">
        <v>163</v>
      </c>
      <c r="D62" s="56" t="s">
        <v>249</v>
      </c>
      <c r="E62" s="56" t="s">
        <v>250</v>
      </c>
      <c r="F62" s="58" t="n">
        <v>5</v>
      </c>
      <c r="G62" s="56" t="s">
        <v>251</v>
      </c>
      <c r="H62" s="56" t="s">
        <v>23</v>
      </c>
      <c r="I62" s="60" t="n">
        <v>100399.92</v>
      </c>
      <c r="J62" s="56" t="s">
        <v>24</v>
      </c>
      <c r="K62" s="56" t="s">
        <v>204</v>
      </c>
      <c r="L62" s="56" t="s">
        <v>57</v>
      </c>
      <c r="M62" s="41" t="s">
        <v>23</v>
      </c>
      <c r="N62" s="45" t="n">
        <v>100399.82</v>
      </c>
      <c r="O62" s="46" t="s">
        <v>252</v>
      </c>
      <c r="P62" s="45" t="n">
        <v>100399.82</v>
      </c>
      <c r="Q62" s="47" t="s">
        <v>28</v>
      </c>
    </row>
    <row r="63" customFormat="false" ht="25.5" hidden="false" customHeight="false" outlineLevel="0" collapsed="false">
      <c r="A63" s="40" t="s">
        <v>18</v>
      </c>
      <c r="B63" s="56" t="s">
        <v>253</v>
      </c>
      <c r="C63" s="57" t="s">
        <v>254</v>
      </c>
      <c r="D63" s="56" t="s">
        <v>255</v>
      </c>
      <c r="E63" s="56" t="s">
        <v>250</v>
      </c>
      <c r="F63" s="58" t="n">
        <v>5</v>
      </c>
      <c r="G63" s="56" t="s">
        <v>251</v>
      </c>
      <c r="H63" s="56" t="s">
        <v>23</v>
      </c>
      <c r="I63" s="59" t="n">
        <v>100399.82</v>
      </c>
      <c r="J63" s="56" t="s">
        <v>24</v>
      </c>
      <c r="K63" s="56" t="s">
        <v>212</v>
      </c>
      <c r="L63" s="56" t="s">
        <v>31</v>
      </c>
      <c r="M63" s="41" t="s">
        <v>23</v>
      </c>
      <c r="N63" s="45" t="n">
        <v>100399.82</v>
      </c>
      <c r="O63" s="46" t="s">
        <v>256</v>
      </c>
      <c r="P63" s="45" t="n">
        <v>100399.82</v>
      </c>
      <c r="Q63" s="47" t="s">
        <v>28</v>
      </c>
    </row>
    <row r="64" s="69" customFormat="true" ht="26.25" hidden="false" customHeight="false" outlineLevel="0" collapsed="false">
      <c r="A64" s="61" t="s">
        <v>18</v>
      </c>
      <c r="B64" s="62" t="s">
        <v>257</v>
      </c>
      <c r="C64" s="63" t="n">
        <v>43738</v>
      </c>
      <c r="D64" s="62" t="s">
        <v>249</v>
      </c>
      <c r="E64" s="62" t="s">
        <v>250</v>
      </c>
      <c r="F64" s="64" t="n">
        <v>5</v>
      </c>
      <c r="G64" s="62" t="s">
        <v>251</v>
      </c>
      <c r="H64" s="62" t="s">
        <v>23</v>
      </c>
      <c r="I64" s="65" t="n">
        <v>100399.82</v>
      </c>
      <c r="J64" s="62" t="s">
        <v>24</v>
      </c>
      <c r="K64" s="62" t="s">
        <v>193</v>
      </c>
      <c r="L64" s="62" t="s">
        <v>193</v>
      </c>
      <c r="M64" s="62" t="s">
        <v>23</v>
      </c>
      <c r="N64" s="66"/>
      <c r="O64" s="67"/>
      <c r="P64" s="68"/>
      <c r="Q64" s="52" t="s">
        <v>147</v>
      </c>
    </row>
    <row r="65" customFormat="false" ht="25.5" hidden="false" customHeight="false" outlineLevel="0" collapsed="false">
      <c r="A65" s="40" t="s">
        <v>18</v>
      </c>
      <c r="B65" s="56" t="s">
        <v>258</v>
      </c>
      <c r="C65" s="57" t="s">
        <v>19</v>
      </c>
      <c r="D65" s="56" t="s">
        <v>259</v>
      </c>
      <c r="E65" s="56" t="s">
        <v>250</v>
      </c>
      <c r="F65" s="58" t="n">
        <v>5</v>
      </c>
      <c r="G65" s="56" t="s">
        <v>260</v>
      </c>
      <c r="H65" s="56" t="s">
        <v>23</v>
      </c>
      <c r="I65" s="59" t="n">
        <v>90683.71</v>
      </c>
      <c r="J65" s="56" t="s">
        <v>24</v>
      </c>
      <c r="K65" s="56" t="s">
        <v>19</v>
      </c>
      <c r="L65" s="56" t="s">
        <v>56</v>
      </c>
      <c r="M65" s="41" t="s">
        <v>23</v>
      </c>
      <c r="N65" s="45" t="n">
        <v>90683.71</v>
      </c>
      <c r="O65" s="46" t="s">
        <v>261</v>
      </c>
      <c r="P65" s="45" t="n">
        <v>90683.71</v>
      </c>
      <c r="Q65" s="47" t="s">
        <v>28</v>
      </c>
    </row>
    <row r="66" customFormat="false" ht="25.5" hidden="false" customHeight="false" outlineLevel="0" collapsed="false">
      <c r="A66" s="40" t="s">
        <v>18</v>
      </c>
      <c r="B66" s="56" t="s">
        <v>262</v>
      </c>
      <c r="C66" s="57" t="s">
        <v>56</v>
      </c>
      <c r="D66" s="56" t="s">
        <v>259</v>
      </c>
      <c r="E66" s="56" t="s">
        <v>250</v>
      </c>
      <c r="F66" s="58" t="n">
        <v>5</v>
      </c>
      <c r="G66" s="56" t="s">
        <v>260</v>
      </c>
      <c r="H66" s="56" t="s">
        <v>23</v>
      </c>
      <c r="I66" s="59" t="n">
        <f aca="false">84369.6*1.19</f>
        <v>100399.824</v>
      </c>
      <c r="J66" s="56" t="s">
        <v>24</v>
      </c>
      <c r="K66" s="56" t="s">
        <v>60</v>
      </c>
      <c r="L66" s="56" t="s">
        <v>26</v>
      </c>
      <c r="M66" s="41" t="s">
        <v>23</v>
      </c>
      <c r="N66" s="45" t="n">
        <v>100399.82</v>
      </c>
      <c r="O66" s="46" t="s">
        <v>263</v>
      </c>
      <c r="P66" s="45" t="n">
        <v>100399.82</v>
      </c>
      <c r="Q66" s="47" t="s">
        <v>28</v>
      </c>
    </row>
    <row r="67" customFormat="false" ht="25.5" hidden="false" customHeight="false" outlineLevel="0" collapsed="false">
      <c r="A67" s="40" t="s">
        <v>18</v>
      </c>
      <c r="B67" s="56" t="s">
        <v>264</v>
      </c>
      <c r="C67" s="57" t="s">
        <v>27</v>
      </c>
      <c r="D67" s="56" t="s">
        <v>259</v>
      </c>
      <c r="E67" s="56" t="s">
        <v>250</v>
      </c>
      <c r="F67" s="58" t="n">
        <v>5</v>
      </c>
      <c r="G67" s="56" t="s">
        <v>260</v>
      </c>
      <c r="H67" s="56" t="s">
        <v>23</v>
      </c>
      <c r="I67" s="59" t="n">
        <v>100399.82</v>
      </c>
      <c r="J67" s="56" t="s">
        <v>24</v>
      </c>
      <c r="K67" s="56" t="s">
        <v>30</v>
      </c>
      <c r="L67" s="56" t="s">
        <v>65</v>
      </c>
      <c r="M67" s="41" t="s">
        <v>23</v>
      </c>
      <c r="N67" s="45" t="n">
        <v>97161.12</v>
      </c>
      <c r="O67" s="46" t="s">
        <v>265</v>
      </c>
      <c r="P67" s="45" t="n">
        <v>97161.12</v>
      </c>
      <c r="Q67" s="47" t="s">
        <v>28</v>
      </c>
    </row>
    <row r="68" customFormat="false" ht="25.5" hidden="false" customHeight="false" outlineLevel="0" collapsed="false">
      <c r="A68" s="40" t="s">
        <v>18</v>
      </c>
      <c r="B68" s="41" t="s">
        <v>266</v>
      </c>
      <c r="C68" s="42" t="n">
        <v>43644</v>
      </c>
      <c r="D68" s="41" t="s">
        <v>267</v>
      </c>
      <c r="E68" s="41" t="s">
        <v>250</v>
      </c>
      <c r="F68" s="58" t="n">
        <v>5</v>
      </c>
      <c r="G68" s="41" t="s">
        <v>260</v>
      </c>
      <c r="H68" s="41" t="s">
        <v>23</v>
      </c>
      <c r="I68" s="44" t="n">
        <v>100399.82</v>
      </c>
      <c r="J68" s="41" t="s">
        <v>24</v>
      </c>
      <c r="K68" s="41" t="s">
        <v>38</v>
      </c>
      <c r="L68" s="41" t="s">
        <v>39</v>
      </c>
      <c r="M68" s="41" t="s">
        <v>23</v>
      </c>
      <c r="N68" s="45" t="n">
        <v>100399.82</v>
      </c>
      <c r="O68" s="46" t="s">
        <v>268</v>
      </c>
      <c r="P68" s="45" t="n">
        <v>100399.82</v>
      </c>
      <c r="Q68" s="47" t="s">
        <v>28</v>
      </c>
    </row>
    <row r="69" customFormat="false" ht="25.5" hidden="false" customHeight="false" outlineLevel="0" collapsed="false">
      <c r="A69" s="40" t="s">
        <v>45</v>
      </c>
      <c r="B69" s="41" t="s">
        <v>269</v>
      </c>
      <c r="C69" s="42" t="n">
        <v>43676</v>
      </c>
      <c r="D69" s="41" t="s">
        <v>259</v>
      </c>
      <c r="E69" s="41" t="s">
        <v>250</v>
      </c>
      <c r="F69" s="58" t="n">
        <v>5</v>
      </c>
      <c r="G69" s="41" t="s">
        <v>260</v>
      </c>
      <c r="H69" s="41" t="s">
        <v>23</v>
      </c>
      <c r="I69" s="44" t="n">
        <v>100399.82</v>
      </c>
      <c r="J69" s="41" t="s">
        <v>24</v>
      </c>
      <c r="K69" s="41" t="s">
        <v>42</v>
      </c>
      <c r="L69" s="41" t="s">
        <v>43</v>
      </c>
      <c r="M69" s="41" t="s">
        <v>23</v>
      </c>
      <c r="N69" s="45" t="n">
        <v>100399.82</v>
      </c>
      <c r="O69" s="46" t="s">
        <v>270</v>
      </c>
      <c r="P69" s="45" t="n">
        <v>100399.82</v>
      </c>
      <c r="Q69" s="47" t="s">
        <v>28</v>
      </c>
    </row>
    <row r="70" s="39" customFormat="true" ht="26.25" hidden="false" customHeight="false" outlineLevel="0" collapsed="false">
      <c r="A70" s="48" t="s">
        <v>29</v>
      </c>
      <c r="B70" s="41" t="s">
        <v>271</v>
      </c>
      <c r="C70" s="42" t="n">
        <v>43711</v>
      </c>
      <c r="D70" s="41" t="s">
        <v>272</v>
      </c>
      <c r="E70" s="41" t="s">
        <v>250</v>
      </c>
      <c r="F70" s="43" t="n">
        <v>5</v>
      </c>
      <c r="G70" s="41" t="s">
        <v>260</v>
      </c>
      <c r="H70" s="41" t="s">
        <v>23</v>
      </c>
      <c r="I70" s="44" t="n">
        <v>97161.12</v>
      </c>
      <c r="J70" s="41" t="s">
        <v>24</v>
      </c>
      <c r="K70" s="41" t="s">
        <v>47</v>
      </c>
      <c r="L70" s="41" t="s">
        <v>48</v>
      </c>
      <c r="M70" s="41" t="s">
        <v>23</v>
      </c>
      <c r="N70" s="49" t="n">
        <f aca="false">-O70</f>
        <v>0</v>
      </c>
      <c r="O70" s="50"/>
      <c r="P70" s="51"/>
      <c r="Q70" s="52" t="s">
        <v>147</v>
      </c>
    </row>
    <row r="71" customFormat="false" ht="25.5" hidden="false" customHeight="false" outlineLevel="0" collapsed="false">
      <c r="A71" s="40" t="s">
        <v>18</v>
      </c>
      <c r="B71" s="41" t="s">
        <v>273</v>
      </c>
      <c r="C71" s="42" t="n">
        <v>43614</v>
      </c>
      <c r="D71" s="41" t="s">
        <v>274</v>
      </c>
      <c r="E71" s="41" t="s">
        <v>21</v>
      </c>
      <c r="F71" s="43" t="n">
        <v>5</v>
      </c>
      <c r="G71" s="41" t="s">
        <v>275</v>
      </c>
      <c r="H71" s="41" t="s">
        <v>23</v>
      </c>
      <c r="I71" s="44" t="n">
        <v>97161.12</v>
      </c>
      <c r="J71" s="41" t="s">
        <v>24</v>
      </c>
      <c r="K71" s="41" t="s">
        <v>34</v>
      </c>
      <c r="L71" s="41" t="s">
        <v>39</v>
      </c>
      <c r="M71" s="41" t="s">
        <v>23</v>
      </c>
      <c r="N71" s="45" t="n">
        <v>97161.12</v>
      </c>
      <c r="O71" s="46" t="s">
        <v>276</v>
      </c>
      <c r="P71" s="45" t="n">
        <v>97161.12</v>
      </c>
      <c r="Q71" s="47" t="s">
        <v>28</v>
      </c>
    </row>
    <row r="72" s="39" customFormat="true" ht="26.25" hidden="false" customHeight="false" outlineLevel="0" collapsed="false">
      <c r="A72" s="48" t="s">
        <v>29</v>
      </c>
      <c r="B72" s="41" t="s">
        <v>277</v>
      </c>
      <c r="C72" s="42" t="n">
        <v>43755</v>
      </c>
      <c r="D72" s="41" t="s">
        <v>278</v>
      </c>
      <c r="E72" s="41" t="s">
        <v>81</v>
      </c>
      <c r="F72" s="43" t="n">
        <v>1</v>
      </c>
      <c r="G72" s="41" t="s">
        <v>279</v>
      </c>
      <c r="H72" s="41" t="s">
        <v>23</v>
      </c>
      <c r="I72" s="44" t="n">
        <v>94426.5</v>
      </c>
      <c r="J72" s="41" t="s">
        <v>24</v>
      </c>
      <c r="K72" s="41" t="s">
        <v>229</v>
      </c>
      <c r="L72" s="41" t="s">
        <v>224</v>
      </c>
      <c r="M72" s="41" t="s">
        <v>23</v>
      </c>
      <c r="N72" s="49"/>
      <c r="O72" s="50"/>
      <c r="P72" s="51"/>
      <c r="Q72" s="52" t="s">
        <v>147</v>
      </c>
    </row>
    <row r="73" customFormat="false" ht="25.5" hidden="false" customHeight="false" outlineLevel="0" collapsed="false">
      <c r="A73" s="40" t="s">
        <v>29</v>
      </c>
      <c r="B73" s="41" t="s">
        <v>280</v>
      </c>
      <c r="C73" s="42" t="s">
        <v>281</v>
      </c>
      <c r="D73" s="41" t="s">
        <v>282</v>
      </c>
      <c r="E73" s="41" t="s">
        <v>54</v>
      </c>
      <c r="F73" s="43" t="n">
        <v>6</v>
      </c>
      <c r="G73" s="41" t="s">
        <v>283</v>
      </c>
      <c r="H73" s="41" t="s">
        <v>23</v>
      </c>
      <c r="I73" s="44" t="n">
        <v>32890.99</v>
      </c>
      <c r="J73" s="41" t="s">
        <v>24</v>
      </c>
      <c r="K73" s="41" t="s">
        <v>281</v>
      </c>
      <c r="L73" s="41" t="s">
        <v>284</v>
      </c>
      <c r="M73" s="41" t="s">
        <v>23</v>
      </c>
      <c r="N73" s="45" t="n">
        <v>32897.55</v>
      </c>
      <c r="O73" s="46" t="s">
        <v>285</v>
      </c>
      <c r="P73" s="45" t="n">
        <v>32897.55</v>
      </c>
      <c r="Q73" s="47" t="s">
        <v>28</v>
      </c>
    </row>
    <row r="74" customFormat="false" ht="25.5" hidden="false" customHeight="false" outlineLevel="0" collapsed="false">
      <c r="A74" s="40" t="s">
        <v>29</v>
      </c>
      <c r="B74" s="41" t="s">
        <v>286</v>
      </c>
      <c r="C74" s="42" t="n">
        <v>43689</v>
      </c>
      <c r="D74" s="41" t="s">
        <v>287</v>
      </c>
      <c r="E74" s="41" t="s">
        <v>54</v>
      </c>
      <c r="F74" s="43" t="n">
        <v>5</v>
      </c>
      <c r="G74" s="41" t="s">
        <v>288</v>
      </c>
      <c r="H74" s="41" t="s">
        <v>23</v>
      </c>
      <c r="I74" s="44" t="n">
        <v>42447.3</v>
      </c>
      <c r="J74" s="41" t="s">
        <v>24</v>
      </c>
      <c r="K74" s="41" t="s">
        <v>289</v>
      </c>
      <c r="L74" s="41" t="s">
        <v>290</v>
      </c>
      <c r="M74" s="41" t="s">
        <v>23</v>
      </c>
      <c r="N74" s="45" t="n">
        <v>42447.3</v>
      </c>
      <c r="O74" s="46" t="s">
        <v>291</v>
      </c>
      <c r="P74" s="45" t="n">
        <v>42447.3</v>
      </c>
      <c r="Q74" s="47" t="s">
        <v>28</v>
      </c>
    </row>
    <row r="75" customFormat="false" ht="25.5" hidden="false" customHeight="false" outlineLevel="0" collapsed="false">
      <c r="A75" s="48" t="s">
        <v>45</v>
      </c>
      <c r="B75" s="41" t="s">
        <v>292</v>
      </c>
      <c r="C75" s="42" t="n">
        <v>43615</v>
      </c>
      <c r="D75" s="41" t="s">
        <v>293</v>
      </c>
      <c r="E75" s="41" t="s">
        <v>21</v>
      </c>
      <c r="F75" s="43" t="n">
        <v>1</v>
      </c>
      <c r="G75" s="41" t="s">
        <v>294</v>
      </c>
      <c r="H75" s="41" t="s">
        <v>23</v>
      </c>
      <c r="I75" s="44" t="n">
        <v>29750</v>
      </c>
      <c r="J75" s="41" t="s">
        <v>24</v>
      </c>
      <c r="K75" s="41" t="s">
        <v>34</v>
      </c>
      <c r="L75" s="41" t="s">
        <v>295</v>
      </c>
      <c r="M75" s="41" t="s">
        <v>23</v>
      </c>
      <c r="N75" s="45" t="n">
        <v>6019.03</v>
      </c>
      <c r="O75" s="46" t="s">
        <v>296</v>
      </c>
      <c r="P75" s="45" t="n">
        <v>6019.03</v>
      </c>
      <c r="Q75" s="47" t="s">
        <v>28</v>
      </c>
    </row>
    <row r="76" s="39" customFormat="true" ht="25.5" hidden="false" customHeight="false" outlineLevel="0" collapsed="false">
      <c r="A76" s="48" t="s">
        <v>29</v>
      </c>
      <c r="B76" s="41" t="s">
        <v>297</v>
      </c>
      <c r="C76" s="42" t="s">
        <v>298</v>
      </c>
      <c r="D76" s="41" t="s">
        <v>299</v>
      </c>
      <c r="E76" s="41" t="s">
        <v>300</v>
      </c>
      <c r="F76" s="43" t="n">
        <v>2</v>
      </c>
      <c r="G76" s="41" t="s">
        <v>301</v>
      </c>
      <c r="H76" s="41" t="s">
        <v>23</v>
      </c>
      <c r="I76" s="65" t="n">
        <v>389806.27</v>
      </c>
      <c r="J76" s="62" t="s">
        <v>24</v>
      </c>
      <c r="K76" s="62" t="s">
        <v>162</v>
      </c>
      <c r="L76" s="62" t="s">
        <v>163</v>
      </c>
      <c r="M76" s="62" t="s">
        <v>23</v>
      </c>
      <c r="N76" s="66" t="n">
        <v>389806.27</v>
      </c>
      <c r="O76" s="50" t="s">
        <v>57</v>
      </c>
      <c r="P76" s="66" t="n">
        <v>389806.27</v>
      </c>
      <c r="Q76" s="47" t="s">
        <v>28</v>
      </c>
    </row>
    <row r="77" customFormat="false" ht="15" hidden="false" customHeight="false" outlineLevel="0" collapsed="false">
      <c r="A77" s="70" t="s">
        <v>45</v>
      </c>
      <c r="B77" s="41" t="s">
        <v>302</v>
      </c>
      <c r="C77" s="42" t="s">
        <v>207</v>
      </c>
      <c r="D77" s="41" t="s">
        <v>303</v>
      </c>
      <c r="E77" s="41" t="s">
        <v>300</v>
      </c>
      <c r="F77" s="43" t="n">
        <v>2</v>
      </c>
      <c r="G77" s="41" t="s">
        <v>301</v>
      </c>
      <c r="H77" s="41" t="s">
        <v>23</v>
      </c>
      <c r="I77" s="65" t="n">
        <v>1106860.52</v>
      </c>
      <c r="J77" s="62" t="s">
        <v>24</v>
      </c>
      <c r="K77" s="62" t="s">
        <v>204</v>
      </c>
      <c r="L77" s="62" t="s">
        <v>57</v>
      </c>
      <c r="M77" s="62" t="s">
        <v>23</v>
      </c>
      <c r="N77" s="71" t="n">
        <v>1106860.52</v>
      </c>
      <c r="O77" s="46" t="s">
        <v>304</v>
      </c>
      <c r="P77" s="71" t="n">
        <v>1106860.52</v>
      </c>
      <c r="Q77" s="47" t="s">
        <v>28</v>
      </c>
    </row>
    <row r="78" customFormat="false" ht="25.5" hidden="false" customHeight="false" outlineLevel="0" collapsed="false">
      <c r="A78" s="48" t="s">
        <v>18</v>
      </c>
      <c r="B78" s="56" t="s">
        <v>305</v>
      </c>
      <c r="C78" s="57" t="s">
        <v>27</v>
      </c>
      <c r="D78" s="56" t="s">
        <v>303</v>
      </c>
      <c r="E78" s="56" t="s">
        <v>300</v>
      </c>
      <c r="F78" s="43" t="n">
        <v>2</v>
      </c>
      <c r="G78" s="56" t="s">
        <v>301</v>
      </c>
      <c r="H78" s="56" t="s">
        <v>23</v>
      </c>
      <c r="I78" s="60" t="n">
        <v>400109.51</v>
      </c>
      <c r="J78" s="72" t="s">
        <v>24</v>
      </c>
      <c r="K78" s="72" t="s">
        <v>30</v>
      </c>
      <c r="L78" s="72" t="s">
        <v>65</v>
      </c>
      <c r="M78" s="62" t="s">
        <v>23</v>
      </c>
      <c r="N78" s="71" t="n">
        <v>400109.51</v>
      </c>
      <c r="O78" s="46" t="s">
        <v>265</v>
      </c>
      <c r="P78" s="71" t="n">
        <v>400109.51</v>
      </c>
      <c r="Q78" s="47" t="s">
        <v>28</v>
      </c>
    </row>
    <row r="79" customFormat="false" ht="15" hidden="false" customHeight="false" outlineLevel="0" collapsed="false">
      <c r="A79" s="48" t="s">
        <v>77</v>
      </c>
      <c r="B79" s="56" t="s">
        <v>306</v>
      </c>
      <c r="C79" s="57" t="s">
        <v>254</v>
      </c>
      <c r="D79" s="56" t="s">
        <v>303</v>
      </c>
      <c r="E79" s="56" t="s">
        <v>300</v>
      </c>
      <c r="F79" s="43" t="n">
        <v>2</v>
      </c>
      <c r="G79" s="56" t="s">
        <v>301</v>
      </c>
      <c r="H79" s="56" t="s">
        <v>23</v>
      </c>
      <c r="I79" s="60" t="n">
        <v>398830.46</v>
      </c>
      <c r="J79" s="72" t="s">
        <v>24</v>
      </c>
      <c r="K79" s="72" t="s">
        <v>212</v>
      </c>
      <c r="L79" s="72" t="s">
        <v>31</v>
      </c>
      <c r="M79" s="62" t="s">
        <v>23</v>
      </c>
      <c r="N79" s="71" t="n">
        <v>398830.46</v>
      </c>
      <c r="O79" s="46" t="s">
        <v>307</v>
      </c>
      <c r="P79" s="71" t="n">
        <v>398830.46</v>
      </c>
      <c r="Q79" s="47" t="s">
        <v>28</v>
      </c>
    </row>
    <row r="80" customFormat="false" ht="25.5" hidden="false" customHeight="false" outlineLevel="0" collapsed="false">
      <c r="A80" s="48" t="s">
        <v>18</v>
      </c>
      <c r="B80" s="56" t="s">
        <v>308</v>
      </c>
      <c r="C80" s="57" t="n">
        <v>43614</v>
      </c>
      <c r="D80" s="56" t="s">
        <v>309</v>
      </c>
      <c r="E80" s="56" t="s">
        <v>300</v>
      </c>
      <c r="F80" s="43" t="n">
        <v>2</v>
      </c>
      <c r="G80" s="56" t="s">
        <v>301</v>
      </c>
      <c r="H80" s="56" t="s">
        <v>23</v>
      </c>
      <c r="I80" s="60" t="n">
        <v>396813.32</v>
      </c>
      <c r="J80" s="72" t="s">
        <v>24</v>
      </c>
      <c r="K80" s="72" t="s">
        <v>34</v>
      </c>
      <c r="L80" s="72" t="s">
        <v>35</v>
      </c>
      <c r="M80" s="62" t="s">
        <v>23</v>
      </c>
      <c r="N80" s="71" t="n">
        <v>396813.32</v>
      </c>
      <c r="O80" s="46" t="s">
        <v>310</v>
      </c>
      <c r="P80" s="71" t="n">
        <v>396813.32</v>
      </c>
      <c r="Q80" s="47" t="s">
        <v>28</v>
      </c>
    </row>
    <row r="81" customFormat="false" ht="15" hidden="false" customHeight="false" outlineLevel="0" collapsed="false">
      <c r="A81" s="70" t="s">
        <v>45</v>
      </c>
      <c r="B81" s="41" t="s">
        <v>311</v>
      </c>
      <c r="C81" s="42" t="n">
        <v>43643</v>
      </c>
      <c r="D81" s="41" t="s">
        <v>312</v>
      </c>
      <c r="E81" s="41" t="s">
        <v>300</v>
      </c>
      <c r="F81" s="43" t="n">
        <v>2</v>
      </c>
      <c r="G81" s="41" t="s">
        <v>301</v>
      </c>
      <c r="H81" s="41" t="s">
        <v>23</v>
      </c>
      <c r="I81" s="44" t="n">
        <v>416500</v>
      </c>
      <c r="J81" s="41" t="s">
        <v>24</v>
      </c>
      <c r="K81" s="41" t="s">
        <v>38</v>
      </c>
      <c r="L81" s="41" t="s">
        <v>39</v>
      </c>
      <c r="M81" s="41" t="s">
        <v>23</v>
      </c>
      <c r="N81" s="45" t="n">
        <v>410204.52</v>
      </c>
      <c r="O81" s="46" t="s">
        <v>40</v>
      </c>
      <c r="P81" s="45" t="n">
        <v>410204.52</v>
      </c>
      <c r="Q81" s="47" t="s">
        <v>28</v>
      </c>
    </row>
    <row r="82" customFormat="false" ht="25.5" hidden="false" customHeight="false" outlineLevel="0" collapsed="false">
      <c r="A82" s="48" t="s">
        <v>29</v>
      </c>
      <c r="B82" s="41" t="s">
        <v>313</v>
      </c>
      <c r="C82" s="42" t="n">
        <v>43675</v>
      </c>
      <c r="D82" s="41" t="s">
        <v>309</v>
      </c>
      <c r="E82" s="41" t="s">
        <v>300</v>
      </c>
      <c r="F82" s="43" t="n">
        <v>2</v>
      </c>
      <c r="G82" s="41" t="s">
        <v>301</v>
      </c>
      <c r="H82" s="41" t="s">
        <v>23</v>
      </c>
      <c r="I82" s="44" t="n">
        <v>416500</v>
      </c>
      <c r="J82" s="41" t="s">
        <v>24</v>
      </c>
      <c r="K82" s="41" t="s">
        <v>42</v>
      </c>
      <c r="L82" s="41" t="s">
        <v>43</v>
      </c>
      <c r="M82" s="41" t="s">
        <v>23</v>
      </c>
      <c r="N82" s="45" t="n">
        <v>407137.01</v>
      </c>
      <c r="O82" s="46" t="s">
        <v>314</v>
      </c>
      <c r="P82" s="45" t="n">
        <v>407137.01</v>
      </c>
      <c r="Q82" s="47" t="s">
        <v>28</v>
      </c>
    </row>
    <row r="83" customFormat="false" ht="25.5" hidden="false" customHeight="false" outlineLevel="0" collapsed="false">
      <c r="A83" s="48" t="s">
        <v>18</v>
      </c>
      <c r="B83" s="41" t="s">
        <v>315</v>
      </c>
      <c r="C83" s="42" t="s">
        <v>119</v>
      </c>
      <c r="D83" s="41" t="s">
        <v>312</v>
      </c>
      <c r="E83" s="41" t="s">
        <v>300</v>
      </c>
      <c r="F83" s="43" t="n">
        <v>2</v>
      </c>
      <c r="G83" s="41" t="s">
        <v>301</v>
      </c>
      <c r="H83" s="41" t="s">
        <v>23</v>
      </c>
      <c r="I83" s="44" t="n">
        <v>416500</v>
      </c>
      <c r="J83" s="41" t="s">
        <v>24</v>
      </c>
      <c r="K83" s="41" t="s">
        <v>47</v>
      </c>
      <c r="L83" s="41" t="s">
        <v>48</v>
      </c>
      <c r="M83" s="41" t="s">
        <v>23</v>
      </c>
      <c r="N83" s="45" t="n">
        <v>358633.69</v>
      </c>
      <c r="O83" s="46" t="s">
        <v>316</v>
      </c>
      <c r="P83" s="45" t="n">
        <v>358633.69</v>
      </c>
      <c r="Q83" s="47" t="s">
        <v>28</v>
      </c>
    </row>
    <row r="84" s="39" customFormat="true" ht="16.5" hidden="false" customHeight="false" outlineLevel="0" collapsed="false">
      <c r="A84" s="48" t="s">
        <v>45</v>
      </c>
      <c r="B84" s="41" t="s">
        <v>317</v>
      </c>
      <c r="C84" s="42" t="n">
        <v>43735</v>
      </c>
      <c r="D84" s="41" t="s">
        <v>318</v>
      </c>
      <c r="E84" s="41" t="s">
        <v>300</v>
      </c>
      <c r="F84" s="43" t="n">
        <v>2</v>
      </c>
      <c r="G84" s="41" t="s">
        <v>301</v>
      </c>
      <c r="H84" s="41" t="s">
        <v>23</v>
      </c>
      <c r="I84" s="44" t="n">
        <v>361760</v>
      </c>
      <c r="J84" s="41" t="s">
        <v>24</v>
      </c>
      <c r="K84" s="41" t="s">
        <v>193</v>
      </c>
      <c r="L84" s="41" t="s">
        <v>86</v>
      </c>
      <c r="M84" s="41" t="s">
        <v>23</v>
      </c>
      <c r="N84" s="49"/>
      <c r="O84" s="50"/>
      <c r="P84" s="51"/>
      <c r="Q84" s="38" t="s">
        <v>147</v>
      </c>
    </row>
    <row r="85" customFormat="false" ht="25.5" hidden="false" customHeight="false" outlineLevel="0" collapsed="false">
      <c r="A85" s="48" t="s">
        <v>18</v>
      </c>
      <c r="B85" s="41" t="s">
        <v>319</v>
      </c>
      <c r="C85" s="42" t="n">
        <v>43679</v>
      </c>
      <c r="D85" s="41" t="s">
        <v>320</v>
      </c>
      <c r="E85" s="41" t="s">
        <v>21</v>
      </c>
      <c r="F85" s="43" t="n">
        <v>1</v>
      </c>
      <c r="G85" s="41" t="s">
        <v>321</v>
      </c>
      <c r="H85" s="41" t="s">
        <v>23</v>
      </c>
      <c r="I85" s="44" t="n">
        <v>30233.7</v>
      </c>
      <c r="J85" s="41" t="s">
        <v>24</v>
      </c>
      <c r="K85" s="41" t="s">
        <v>79</v>
      </c>
      <c r="L85" s="41" t="s">
        <v>322</v>
      </c>
      <c r="M85" s="41" t="s">
        <v>23</v>
      </c>
      <c r="N85" s="45" t="n">
        <v>30233.7</v>
      </c>
      <c r="O85" s="46" t="s">
        <v>323</v>
      </c>
      <c r="P85" s="45" t="n">
        <v>30233.7</v>
      </c>
      <c r="Q85" s="47" t="s">
        <v>28</v>
      </c>
    </row>
    <row r="86" customFormat="false" ht="25.5" hidden="false" customHeight="false" outlineLevel="0" collapsed="false">
      <c r="A86" s="48" t="s">
        <v>29</v>
      </c>
      <c r="B86" s="56" t="s">
        <v>324</v>
      </c>
      <c r="C86" s="57" t="n">
        <v>43580</v>
      </c>
      <c r="D86" s="56" t="s">
        <v>325</v>
      </c>
      <c r="E86" s="56" t="s">
        <v>54</v>
      </c>
      <c r="F86" s="58" t="n">
        <v>2</v>
      </c>
      <c r="G86" s="56" t="s">
        <v>326</v>
      </c>
      <c r="H86" s="56" t="s">
        <v>23</v>
      </c>
      <c r="I86" s="59" t="n">
        <v>28917</v>
      </c>
      <c r="J86" s="56" t="s">
        <v>24</v>
      </c>
      <c r="K86" s="56" t="s">
        <v>156</v>
      </c>
      <c r="L86" s="56" t="s">
        <v>114</v>
      </c>
      <c r="M86" s="41" t="s">
        <v>23</v>
      </c>
      <c r="N86" s="45" t="n">
        <v>1326.85</v>
      </c>
      <c r="O86" s="46" t="s">
        <v>36</v>
      </c>
      <c r="P86" s="45" t="n">
        <v>1326.85</v>
      </c>
      <c r="Q86" s="47" t="s">
        <v>28</v>
      </c>
    </row>
    <row r="87" customFormat="false" ht="25.5" hidden="false" customHeight="false" outlineLevel="0" collapsed="false">
      <c r="A87" s="70" t="s">
        <v>45</v>
      </c>
      <c r="B87" s="56" t="s">
        <v>327</v>
      </c>
      <c r="C87" s="57" t="s">
        <v>166</v>
      </c>
      <c r="D87" s="56" t="s">
        <v>328</v>
      </c>
      <c r="E87" s="56" t="s">
        <v>54</v>
      </c>
      <c r="F87" s="58" t="n">
        <v>2</v>
      </c>
      <c r="G87" s="56" t="s">
        <v>329</v>
      </c>
      <c r="H87" s="56" t="s">
        <v>23</v>
      </c>
      <c r="I87" s="59" t="n">
        <f aca="false">72000*1.19</f>
        <v>85680</v>
      </c>
      <c r="J87" s="56" t="s">
        <v>24</v>
      </c>
      <c r="K87" s="56" t="s">
        <v>166</v>
      </c>
      <c r="L87" s="56" t="s">
        <v>168</v>
      </c>
      <c r="M87" s="41" t="s">
        <v>23</v>
      </c>
      <c r="N87" s="45" t="n">
        <v>27246.89</v>
      </c>
      <c r="O87" s="46" t="s">
        <v>330</v>
      </c>
      <c r="P87" s="45" t="n">
        <v>27246.89</v>
      </c>
      <c r="Q87" s="47" t="s">
        <v>28</v>
      </c>
    </row>
    <row r="88" customFormat="false" ht="25.5" hidden="false" customHeight="false" outlineLevel="0" collapsed="false">
      <c r="A88" s="70" t="s">
        <v>45</v>
      </c>
      <c r="B88" s="56" t="s">
        <v>331</v>
      </c>
      <c r="C88" s="57" t="n">
        <v>43579</v>
      </c>
      <c r="D88" s="56" t="s">
        <v>332</v>
      </c>
      <c r="E88" s="56" t="s">
        <v>63</v>
      </c>
      <c r="F88" s="58" t="n">
        <v>2</v>
      </c>
      <c r="G88" s="56" t="s">
        <v>329</v>
      </c>
      <c r="H88" s="56" t="s">
        <v>23</v>
      </c>
      <c r="I88" s="59" t="n">
        <v>68425</v>
      </c>
      <c r="J88" s="56" t="s">
        <v>24</v>
      </c>
      <c r="K88" s="56" t="s">
        <v>254</v>
      </c>
      <c r="L88" s="56" t="s">
        <v>40</v>
      </c>
      <c r="M88" s="41" t="s">
        <v>23</v>
      </c>
      <c r="N88" s="45" t="n">
        <v>13640.98</v>
      </c>
      <c r="O88" s="46" t="s">
        <v>333</v>
      </c>
      <c r="P88" s="45" t="n">
        <v>13640.98</v>
      </c>
      <c r="Q88" s="47" t="s">
        <v>28</v>
      </c>
    </row>
    <row r="89" customFormat="false" ht="25.5" hidden="false" customHeight="false" outlineLevel="0" collapsed="false">
      <c r="A89" s="48" t="s">
        <v>18</v>
      </c>
      <c r="B89" s="56" t="s">
        <v>334</v>
      </c>
      <c r="C89" s="57" t="s">
        <v>335</v>
      </c>
      <c r="D89" s="56" t="s">
        <v>237</v>
      </c>
      <c r="E89" s="56" t="s">
        <v>81</v>
      </c>
      <c r="F89" s="58" t="n">
        <v>5</v>
      </c>
      <c r="G89" s="56" t="s">
        <v>336</v>
      </c>
      <c r="H89" s="56" t="s">
        <v>23</v>
      </c>
      <c r="I89" s="59" t="n">
        <f aca="false">20770*1.19</f>
        <v>24716.3</v>
      </c>
      <c r="J89" s="56" t="s">
        <v>24</v>
      </c>
      <c r="K89" s="56" t="s">
        <v>183</v>
      </c>
      <c r="L89" s="56" t="s">
        <v>240</v>
      </c>
      <c r="M89" s="41" t="s">
        <v>23</v>
      </c>
      <c r="N89" s="45" t="n">
        <v>24716.3</v>
      </c>
      <c r="O89" s="46" t="s">
        <v>276</v>
      </c>
      <c r="P89" s="45" t="n">
        <v>24716.3</v>
      </c>
      <c r="Q89" s="47" t="s">
        <v>28</v>
      </c>
    </row>
    <row r="90" customFormat="false" ht="25.5" hidden="false" customHeight="false" outlineLevel="0" collapsed="false">
      <c r="A90" s="48" t="s">
        <v>29</v>
      </c>
      <c r="B90" s="41" t="s">
        <v>337</v>
      </c>
      <c r="C90" s="42" t="s">
        <v>289</v>
      </c>
      <c r="D90" s="41" t="s">
        <v>338</v>
      </c>
      <c r="E90" s="41" t="s">
        <v>54</v>
      </c>
      <c r="F90" s="43" t="n">
        <v>6</v>
      </c>
      <c r="G90" s="41" t="s">
        <v>339</v>
      </c>
      <c r="H90" s="41" t="s">
        <v>23</v>
      </c>
      <c r="I90" s="44" t="n">
        <f aca="false">20223*1.19</f>
        <v>24065.37</v>
      </c>
      <c r="J90" s="41" t="s">
        <v>24</v>
      </c>
      <c r="K90" s="41" t="s">
        <v>289</v>
      </c>
      <c r="L90" s="41" t="s">
        <v>290</v>
      </c>
      <c r="M90" s="41" t="s">
        <v>23</v>
      </c>
      <c r="N90" s="45" t="n">
        <v>17930.86</v>
      </c>
      <c r="O90" s="46" t="s">
        <v>340</v>
      </c>
      <c r="P90" s="45" t="n">
        <v>17930.86</v>
      </c>
      <c r="Q90" s="47" t="s">
        <v>28</v>
      </c>
    </row>
    <row r="91" customFormat="false" ht="25.5" hidden="false" customHeight="false" outlineLevel="0" collapsed="false">
      <c r="A91" s="48" t="s">
        <v>18</v>
      </c>
      <c r="B91" s="73" t="n">
        <v>24266</v>
      </c>
      <c r="C91" s="73" t="s">
        <v>341</v>
      </c>
      <c r="D91" s="74" t="s">
        <v>342</v>
      </c>
      <c r="E91" s="41" t="s">
        <v>21</v>
      </c>
      <c r="F91" s="73" t="n">
        <v>2</v>
      </c>
      <c r="G91" s="75" t="s">
        <v>343</v>
      </c>
      <c r="H91" s="41" t="s">
        <v>23</v>
      </c>
      <c r="I91" s="76" t="n">
        <v>3158.26</v>
      </c>
      <c r="J91" s="74" t="s">
        <v>24</v>
      </c>
      <c r="K91" s="73" t="s">
        <v>341</v>
      </c>
      <c r="L91" s="73" t="s">
        <v>26</v>
      </c>
      <c r="M91" s="77" t="s">
        <v>23</v>
      </c>
      <c r="N91" s="45" t="n">
        <v>3158.26</v>
      </c>
      <c r="O91" s="46" t="s">
        <v>27</v>
      </c>
      <c r="P91" s="45" t="n">
        <v>3158.26</v>
      </c>
      <c r="Q91" s="47" t="s">
        <v>28</v>
      </c>
    </row>
    <row r="92" customFormat="false" ht="25.5" hidden="false" customHeight="false" outlineLevel="0" collapsed="false">
      <c r="A92" s="48" t="s">
        <v>18</v>
      </c>
      <c r="B92" s="73" t="n">
        <v>14841</v>
      </c>
      <c r="C92" s="73" t="s">
        <v>344</v>
      </c>
      <c r="D92" s="74" t="s">
        <v>345</v>
      </c>
      <c r="E92" s="41" t="s">
        <v>21</v>
      </c>
      <c r="F92" s="73" t="n">
        <v>2</v>
      </c>
      <c r="G92" s="73" t="s">
        <v>343</v>
      </c>
      <c r="H92" s="41" t="s">
        <v>23</v>
      </c>
      <c r="I92" s="76" t="n">
        <v>3158.26</v>
      </c>
      <c r="J92" s="74" t="s">
        <v>24</v>
      </c>
      <c r="K92" s="73" t="s">
        <v>344</v>
      </c>
      <c r="L92" s="73" t="s">
        <v>26</v>
      </c>
      <c r="M92" s="77" t="s">
        <v>23</v>
      </c>
      <c r="N92" s="45" t="n">
        <v>3158.26</v>
      </c>
      <c r="O92" s="46" t="s">
        <v>346</v>
      </c>
      <c r="P92" s="45" t="n">
        <v>3158.26</v>
      </c>
      <c r="Q92" s="47" t="s">
        <v>28</v>
      </c>
    </row>
    <row r="93" customFormat="false" ht="25.5" hidden="false" customHeight="false" outlineLevel="0" collapsed="false">
      <c r="A93" s="48" t="s">
        <v>29</v>
      </c>
      <c r="B93" s="73" t="n">
        <v>24267</v>
      </c>
      <c r="C93" s="73" t="s">
        <v>344</v>
      </c>
      <c r="D93" s="74" t="s">
        <v>347</v>
      </c>
      <c r="E93" s="41" t="s">
        <v>21</v>
      </c>
      <c r="F93" s="73" t="n">
        <v>2</v>
      </c>
      <c r="G93" s="73" t="s">
        <v>343</v>
      </c>
      <c r="H93" s="41" t="s">
        <v>23</v>
      </c>
      <c r="I93" s="76" t="n">
        <v>3324.86</v>
      </c>
      <c r="J93" s="74" t="s">
        <v>24</v>
      </c>
      <c r="K93" s="73" t="s">
        <v>344</v>
      </c>
      <c r="L93" s="73" t="s">
        <v>26</v>
      </c>
      <c r="M93" s="77" t="s">
        <v>23</v>
      </c>
      <c r="N93" s="45" t="n">
        <v>3324.86</v>
      </c>
      <c r="O93" s="46" t="s">
        <v>183</v>
      </c>
      <c r="P93" s="45" t="n">
        <v>3324.86</v>
      </c>
      <c r="Q93" s="47" t="s">
        <v>28</v>
      </c>
    </row>
    <row r="94" customFormat="false" ht="25.5" hidden="false" customHeight="false" outlineLevel="0" collapsed="false">
      <c r="A94" s="48" t="s">
        <v>18</v>
      </c>
      <c r="B94" s="73" t="n">
        <v>26073</v>
      </c>
      <c r="C94" s="73" t="s">
        <v>341</v>
      </c>
      <c r="D94" s="74" t="s">
        <v>348</v>
      </c>
      <c r="E94" s="41" t="s">
        <v>21</v>
      </c>
      <c r="F94" s="73" t="n">
        <v>2</v>
      </c>
      <c r="G94" s="73" t="s">
        <v>343</v>
      </c>
      <c r="H94" s="41" t="s">
        <v>23</v>
      </c>
      <c r="I94" s="76" t="n">
        <v>3986.5</v>
      </c>
      <c r="J94" s="74" t="s">
        <v>24</v>
      </c>
      <c r="K94" s="73" t="s">
        <v>184</v>
      </c>
      <c r="L94" s="73" t="s">
        <v>65</v>
      </c>
      <c r="M94" s="77" t="s">
        <v>23</v>
      </c>
      <c r="N94" s="45" t="n">
        <v>3986.5</v>
      </c>
      <c r="O94" s="46" t="s">
        <v>27</v>
      </c>
      <c r="P94" s="45" t="n">
        <v>3986.5</v>
      </c>
      <c r="Q94" s="47" t="s">
        <v>28</v>
      </c>
    </row>
    <row r="95" customFormat="false" ht="25.5" hidden="false" customHeight="false" outlineLevel="0" collapsed="false">
      <c r="A95" s="48" t="s">
        <v>18</v>
      </c>
      <c r="B95" s="73" t="n">
        <v>6010</v>
      </c>
      <c r="C95" s="73" t="s">
        <v>184</v>
      </c>
      <c r="D95" s="74" t="s">
        <v>349</v>
      </c>
      <c r="E95" s="41" t="s">
        <v>21</v>
      </c>
      <c r="F95" s="73" t="n">
        <v>2</v>
      </c>
      <c r="G95" s="73" t="s">
        <v>343</v>
      </c>
      <c r="H95" s="41" t="s">
        <v>23</v>
      </c>
      <c r="I95" s="76" t="n">
        <v>3986.5</v>
      </c>
      <c r="J95" s="74" t="s">
        <v>24</v>
      </c>
      <c r="K95" s="73" t="s">
        <v>184</v>
      </c>
      <c r="L95" s="73" t="s">
        <v>65</v>
      </c>
      <c r="M95" s="77" t="s">
        <v>23</v>
      </c>
      <c r="N95" s="45" t="n">
        <v>3986.5</v>
      </c>
      <c r="O95" s="46" t="s">
        <v>221</v>
      </c>
      <c r="P95" s="45" t="n">
        <v>3986.5</v>
      </c>
      <c r="Q95" s="47" t="s">
        <v>28</v>
      </c>
    </row>
    <row r="96" customFormat="false" ht="25.5" hidden="false" customHeight="false" outlineLevel="0" collapsed="false">
      <c r="A96" s="48" t="s">
        <v>29</v>
      </c>
      <c r="B96" s="73" t="n">
        <v>1224</v>
      </c>
      <c r="C96" s="73" t="s">
        <v>344</v>
      </c>
      <c r="D96" s="74" t="s">
        <v>350</v>
      </c>
      <c r="E96" s="41" t="s">
        <v>21</v>
      </c>
      <c r="F96" s="73" t="n">
        <v>2</v>
      </c>
      <c r="G96" s="73" t="s">
        <v>343</v>
      </c>
      <c r="H96" s="41" t="s">
        <v>23</v>
      </c>
      <c r="I96" s="76" t="n">
        <v>4865.91</v>
      </c>
      <c r="J96" s="74" t="s">
        <v>24</v>
      </c>
      <c r="K96" s="73" t="s">
        <v>344</v>
      </c>
      <c r="L96" s="73" t="s">
        <v>57</v>
      </c>
      <c r="M96" s="77" t="s">
        <v>23</v>
      </c>
      <c r="N96" s="45" t="n">
        <v>4865.91</v>
      </c>
      <c r="O96" s="46" t="s">
        <v>346</v>
      </c>
      <c r="P96" s="45" t="n">
        <v>4865.91</v>
      </c>
      <c r="Q96" s="47" t="s">
        <v>28</v>
      </c>
    </row>
    <row r="97" customFormat="false" ht="25.5" hidden="false" customHeight="false" outlineLevel="0" collapsed="false">
      <c r="A97" s="48" t="s">
        <v>29</v>
      </c>
      <c r="B97" s="73" t="n">
        <v>142</v>
      </c>
      <c r="C97" s="73" t="s">
        <v>179</v>
      </c>
      <c r="D97" s="74" t="s">
        <v>350</v>
      </c>
      <c r="E97" s="41" t="s">
        <v>21</v>
      </c>
      <c r="F97" s="73" t="n">
        <v>2</v>
      </c>
      <c r="G97" s="73" t="s">
        <v>343</v>
      </c>
      <c r="H97" s="41" t="s">
        <v>23</v>
      </c>
      <c r="I97" s="76" t="n">
        <v>11900</v>
      </c>
      <c r="J97" s="74" t="s">
        <v>24</v>
      </c>
      <c r="K97" s="73" t="s">
        <v>179</v>
      </c>
      <c r="L97" s="73" t="s">
        <v>26</v>
      </c>
      <c r="M97" s="77" t="s">
        <v>23</v>
      </c>
      <c r="N97" s="45" t="n">
        <v>5498.89</v>
      </c>
      <c r="O97" s="46" t="s">
        <v>263</v>
      </c>
      <c r="P97" s="45" t="n">
        <v>5498.89</v>
      </c>
      <c r="Q97" s="47" t="s">
        <v>28</v>
      </c>
    </row>
    <row r="98" customFormat="false" ht="16.5" hidden="false" customHeight="false" outlineLevel="0" collapsed="false">
      <c r="A98" s="48"/>
      <c r="B98" s="73"/>
      <c r="C98" s="73"/>
      <c r="D98" s="74"/>
      <c r="E98" s="41"/>
      <c r="F98" s="46"/>
      <c r="G98" s="78" t="s">
        <v>50</v>
      </c>
      <c r="H98" s="53"/>
      <c r="I98" s="79" t="n">
        <f aca="false">SUM(I91:I97)</f>
        <v>34380.29</v>
      </c>
      <c r="J98" s="74"/>
      <c r="K98" s="73"/>
      <c r="L98" s="73"/>
      <c r="M98" s="77"/>
      <c r="N98" s="45"/>
      <c r="O98" s="46"/>
      <c r="P98" s="55"/>
      <c r="Q98" s="55"/>
    </row>
    <row r="99" customFormat="false" ht="25.5" hidden="false" customHeight="false" outlineLevel="0" collapsed="false">
      <c r="A99" s="48" t="s">
        <v>45</v>
      </c>
      <c r="B99" s="41" t="s">
        <v>351</v>
      </c>
      <c r="C99" s="42" t="s">
        <v>223</v>
      </c>
      <c r="D99" s="41" t="s">
        <v>352</v>
      </c>
      <c r="E99" s="41" t="s">
        <v>21</v>
      </c>
      <c r="F99" s="43" t="n">
        <v>1</v>
      </c>
      <c r="G99" s="41" t="s">
        <v>353</v>
      </c>
      <c r="H99" s="41" t="s">
        <v>23</v>
      </c>
      <c r="I99" s="44" t="n">
        <f aca="false">18358.08*1.19</f>
        <v>21846.1152</v>
      </c>
      <c r="J99" s="41" t="s">
        <v>24</v>
      </c>
      <c r="K99" s="41" t="s">
        <v>223</v>
      </c>
      <c r="L99" s="41" t="s">
        <v>39</v>
      </c>
      <c r="M99" s="41" t="s">
        <v>23</v>
      </c>
      <c r="N99" s="45" t="n">
        <v>21731.78</v>
      </c>
      <c r="O99" s="46" t="s">
        <v>354</v>
      </c>
      <c r="P99" s="45" t="n">
        <v>21731.78</v>
      </c>
      <c r="Q99" s="47" t="s">
        <v>28</v>
      </c>
    </row>
    <row r="100" customFormat="false" ht="25.5" hidden="false" customHeight="false" outlineLevel="0" collapsed="false">
      <c r="A100" s="48" t="s">
        <v>45</v>
      </c>
      <c r="B100" s="41" t="s">
        <v>355</v>
      </c>
      <c r="C100" s="42" t="s">
        <v>356</v>
      </c>
      <c r="D100" s="41" t="s">
        <v>352</v>
      </c>
      <c r="E100" s="41" t="s">
        <v>21</v>
      </c>
      <c r="F100" s="43" t="n">
        <v>1</v>
      </c>
      <c r="G100" s="41" t="s">
        <v>353</v>
      </c>
      <c r="H100" s="41" t="s">
        <v>23</v>
      </c>
      <c r="I100" s="44" t="n">
        <v>10669.22</v>
      </c>
      <c r="J100" s="41" t="s">
        <v>24</v>
      </c>
      <c r="K100" s="41" t="s">
        <v>341</v>
      </c>
      <c r="L100" s="41" t="s">
        <v>26</v>
      </c>
      <c r="M100" s="41" t="s">
        <v>23</v>
      </c>
      <c r="N100" s="45" t="n">
        <v>10669.22</v>
      </c>
      <c r="O100" s="46" t="s">
        <v>57</v>
      </c>
      <c r="P100" s="45" t="n">
        <v>10669.22</v>
      </c>
      <c r="Q100" s="47" t="s">
        <v>28</v>
      </c>
    </row>
    <row r="101" customFormat="false" ht="25.5" hidden="false" customHeight="false" outlineLevel="0" collapsed="false">
      <c r="A101" s="48" t="s">
        <v>45</v>
      </c>
      <c r="B101" s="41" t="s">
        <v>357</v>
      </c>
      <c r="C101" s="42" t="s">
        <v>358</v>
      </c>
      <c r="D101" s="41" t="s">
        <v>352</v>
      </c>
      <c r="E101" s="41" t="s">
        <v>21</v>
      </c>
      <c r="F101" s="43" t="n">
        <v>1</v>
      </c>
      <c r="G101" s="41" t="s">
        <v>353</v>
      </c>
      <c r="H101" s="41" t="s">
        <v>23</v>
      </c>
      <c r="I101" s="44" t="n">
        <v>10923.06</v>
      </c>
      <c r="J101" s="41" t="s">
        <v>24</v>
      </c>
      <c r="K101" s="41" t="s">
        <v>204</v>
      </c>
      <c r="L101" s="41" t="s">
        <v>57</v>
      </c>
      <c r="M101" s="41" t="s">
        <v>23</v>
      </c>
      <c r="N101" s="45" t="n">
        <v>10912.09</v>
      </c>
      <c r="O101" s="46" t="s">
        <v>179</v>
      </c>
      <c r="P101" s="45" t="n">
        <v>10912.09</v>
      </c>
      <c r="Q101" s="47" t="s">
        <v>28</v>
      </c>
    </row>
    <row r="102" customFormat="false" ht="25.5" hidden="false" customHeight="false" outlineLevel="0" collapsed="false">
      <c r="A102" s="48" t="s">
        <v>45</v>
      </c>
      <c r="B102" s="41" t="s">
        <v>359</v>
      </c>
      <c r="C102" s="42" t="s">
        <v>360</v>
      </c>
      <c r="D102" s="41" t="s">
        <v>352</v>
      </c>
      <c r="E102" s="41" t="s">
        <v>21</v>
      </c>
      <c r="F102" s="43" t="n">
        <v>1</v>
      </c>
      <c r="G102" s="41" t="s">
        <v>353</v>
      </c>
      <c r="H102" s="41" t="s">
        <v>23</v>
      </c>
      <c r="I102" s="44" t="n">
        <v>21847.73</v>
      </c>
      <c r="J102" s="41" t="s">
        <v>24</v>
      </c>
      <c r="K102" s="41" t="s">
        <v>19</v>
      </c>
      <c r="L102" s="41" t="s">
        <v>26</v>
      </c>
      <c r="M102" s="41" t="s">
        <v>23</v>
      </c>
      <c r="N102" s="45" t="n">
        <v>21710.39</v>
      </c>
      <c r="O102" s="46" t="s">
        <v>361</v>
      </c>
      <c r="P102" s="45" t="n">
        <v>21710.39</v>
      </c>
      <c r="Q102" s="47" t="s">
        <v>28</v>
      </c>
    </row>
    <row r="103" customFormat="false" ht="25.5" hidden="false" customHeight="false" outlineLevel="0" collapsed="false">
      <c r="A103" s="48" t="s">
        <v>45</v>
      </c>
      <c r="B103" s="41" t="s">
        <v>362</v>
      </c>
      <c r="C103" s="42" t="s">
        <v>363</v>
      </c>
      <c r="D103" s="41" t="s">
        <v>352</v>
      </c>
      <c r="E103" s="41" t="s">
        <v>21</v>
      </c>
      <c r="F103" s="43" t="n">
        <v>1</v>
      </c>
      <c r="G103" s="41" t="s">
        <v>353</v>
      </c>
      <c r="H103" s="41" t="s">
        <v>23</v>
      </c>
      <c r="I103" s="44" t="n">
        <v>21847.73</v>
      </c>
      <c r="J103" s="41" t="s">
        <v>24</v>
      </c>
      <c r="K103" s="41" t="s">
        <v>30</v>
      </c>
      <c r="L103" s="41" t="s">
        <v>31</v>
      </c>
      <c r="M103" s="41" t="s">
        <v>23</v>
      </c>
      <c r="N103" s="45" t="n">
        <v>21836.88</v>
      </c>
      <c r="O103" s="46" t="s">
        <v>364</v>
      </c>
      <c r="P103" s="45" t="n">
        <v>21836.88</v>
      </c>
      <c r="Q103" s="47" t="s">
        <v>28</v>
      </c>
    </row>
    <row r="104" s="39" customFormat="true" ht="25.5" hidden="false" customHeight="false" outlineLevel="0" collapsed="false">
      <c r="A104" s="48" t="s">
        <v>45</v>
      </c>
      <c r="B104" s="41" t="s">
        <v>365</v>
      </c>
      <c r="C104" s="42" t="s">
        <v>366</v>
      </c>
      <c r="D104" s="41" t="s">
        <v>352</v>
      </c>
      <c r="E104" s="41" t="s">
        <v>21</v>
      </c>
      <c r="F104" s="43" t="n">
        <v>1</v>
      </c>
      <c r="G104" s="41" t="s">
        <v>353</v>
      </c>
      <c r="H104" s="41" t="s">
        <v>23</v>
      </c>
      <c r="I104" s="44" t="n">
        <f aca="false">18358.08*1.19</f>
        <v>21846.1152</v>
      </c>
      <c r="J104" s="41" t="s">
        <v>24</v>
      </c>
      <c r="K104" s="41" t="s">
        <v>42</v>
      </c>
      <c r="L104" s="41" t="s">
        <v>48</v>
      </c>
      <c r="M104" s="41" t="s">
        <v>23</v>
      </c>
      <c r="N104" s="49" t="n">
        <v>10470.67</v>
      </c>
      <c r="O104" s="50" t="s">
        <v>150</v>
      </c>
      <c r="P104" s="51"/>
      <c r="Q104" s="38" t="s">
        <v>147</v>
      </c>
    </row>
    <row r="105" customFormat="false" ht="16.5" hidden="false" customHeight="false" outlineLevel="0" collapsed="false">
      <c r="A105" s="48"/>
      <c r="B105" s="41"/>
      <c r="C105" s="42"/>
      <c r="D105" s="41"/>
      <c r="E105" s="41"/>
      <c r="F105" s="43"/>
      <c r="G105" s="53" t="s">
        <v>50</v>
      </c>
      <c r="H105" s="41"/>
      <c r="I105" s="54" t="n">
        <f aca="false">SUM(I99:I104)</f>
        <v>108979.9704</v>
      </c>
      <c r="J105" s="41"/>
      <c r="K105" s="41"/>
      <c r="L105" s="41"/>
      <c r="M105" s="41"/>
      <c r="N105" s="45"/>
      <c r="O105" s="46"/>
      <c r="P105" s="55"/>
      <c r="Q105" s="55"/>
    </row>
    <row r="106" customFormat="false" ht="15" hidden="false" customHeight="false" outlineLevel="0" collapsed="false">
      <c r="A106" s="70" t="s">
        <v>45</v>
      </c>
      <c r="B106" s="56" t="s">
        <v>367</v>
      </c>
      <c r="C106" s="57" t="s">
        <v>368</v>
      </c>
      <c r="D106" s="56" t="s">
        <v>369</v>
      </c>
      <c r="E106" s="56" t="s">
        <v>54</v>
      </c>
      <c r="F106" s="58" t="n">
        <v>5</v>
      </c>
      <c r="G106" s="56" t="s">
        <v>370</v>
      </c>
      <c r="H106" s="56" t="s">
        <v>23</v>
      </c>
      <c r="I106" s="59" t="n">
        <v>17036.29</v>
      </c>
      <c r="J106" s="56" t="s">
        <v>24</v>
      </c>
      <c r="K106" s="56" t="s">
        <v>368</v>
      </c>
      <c r="L106" s="56" t="s">
        <v>371</v>
      </c>
      <c r="M106" s="41" t="s">
        <v>23</v>
      </c>
      <c r="N106" s="45" t="n">
        <v>17040.65</v>
      </c>
      <c r="O106" s="46" t="s">
        <v>372</v>
      </c>
      <c r="P106" s="45" t="n">
        <v>17040.65</v>
      </c>
      <c r="Q106" s="47" t="s">
        <v>28</v>
      </c>
    </row>
    <row r="107" customFormat="false" ht="15" hidden="false" customHeight="false" outlineLevel="0" collapsed="false">
      <c r="A107" s="70" t="s">
        <v>45</v>
      </c>
      <c r="B107" s="41" t="s">
        <v>373</v>
      </c>
      <c r="C107" s="42" t="s">
        <v>289</v>
      </c>
      <c r="D107" s="41" t="s">
        <v>338</v>
      </c>
      <c r="E107" s="41" t="s">
        <v>54</v>
      </c>
      <c r="F107" s="43" t="n">
        <v>5</v>
      </c>
      <c r="G107" s="41" t="s">
        <v>374</v>
      </c>
      <c r="H107" s="41" t="s">
        <v>23</v>
      </c>
      <c r="I107" s="44" t="n">
        <f aca="false">21642*1.19</f>
        <v>25753.98</v>
      </c>
      <c r="J107" s="41" t="s">
        <v>24</v>
      </c>
      <c r="K107" s="41" t="s">
        <v>289</v>
      </c>
      <c r="L107" s="41" t="s">
        <v>290</v>
      </c>
      <c r="M107" s="41" t="s">
        <v>23</v>
      </c>
      <c r="N107" s="45" t="n">
        <v>25753.98</v>
      </c>
      <c r="O107" s="46" t="s">
        <v>375</v>
      </c>
      <c r="P107" s="45" t="n">
        <v>25753.98</v>
      </c>
      <c r="Q107" s="47" t="s">
        <v>28</v>
      </c>
    </row>
    <row r="108" customFormat="false" ht="15" hidden="false" customHeight="false" outlineLevel="0" collapsed="false">
      <c r="A108" s="13"/>
      <c r="B108" s="14"/>
      <c r="C108" s="20"/>
      <c r="D108" s="14"/>
      <c r="E108" s="14"/>
      <c r="F108" s="15"/>
      <c r="G108" s="14"/>
      <c r="H108" s="14"/>
      <c r="I108" s="32"/>
      <c r="J108" s="14"/>
      <c r="K108" s="14"/>
      <c r="L108" s="14"/>
      <c r="M108" s="14"/>
      <c r="N108" s="31"/>
      <c r="O108" s="18"/>
      <c r="P108" s="25"/>
      <c r="Q108" s="25"/>
    </row>
    <row r="109" customFormat="false" ht="34.5" hidden="false" customHeight="false" outlineLevel="0" collapsed="false">
      <c r="A109" s="11" t="s">
        <v>18</v>
      </c>
      <c r="B109" s="27" t="s">
        <v>376</v>
      </c>
      <c r="C109" s="28" t="s">
        <v>156</v>
      </c>
      <c r="D109" s="27" t="s">
        <v>377</v>
      </c>
      <c r="E109" s="27" t="s">
        <v>54</v>
      </c>
      <c r="F109" s="29" t="n">
        <v>3</v>
      </c>
      <c r="G109" s="27" t="s">
        <v>378</v>
      </c>
      <c r="H109" s="27" t="s">
        <v>23</v>
      </c>
      <c r="I109" s="30" t="n">
        <f aca="false">20100*1.19</f>
        <v>23919</v>
      </c>
      <c r="J109" s="27" t="s">
        <v>24</v>
      </c>
      <c r="K109" s="27" t="s">
        <v>156</v>
      </c>
      <c r="L109" s="27" t="s">
        <v>114</v>
      </c>
      <c r="M109" s="14" t="s">
        <v>23</v>
      </c>
      <c r="N109" s="31" t="n">
        <v>4397.05</v>
      </c>
      <c r="O109" s="18" t="s">
        <v>379</v>
      </c>
      <c r="P109" s="31" t="n">
        <v>4397.05</v>
      </c>
      <c r="Q109" s="47" t="s">
        <v>28</v>
      </c>
    </row>
    <row r="110" customFormat="false" ht="34.5" hidden="false" customHeight="false" outlineLevel="0" collapsed="false">
      <c r="A110" s="11" t="s">
        <v>18</v>
      </c>
      <c r="B110" s="27" t="s">
        <v>380</v>
      </c>
      <c r="C110" s="28" t="s">
        <v>156</v>
      </c>
      <c r="D110" s="27" t="s">
        <v>381</v>
      </c>
      <c r="E110" s="27" t="s">
        <v>54</v>
      </c>
      <c r="F110" s="29" t="n">
        <v>3</v>
      </c>
      <c r="G110" s="27" t="s">
        <v>378</v>
      </c>
      <c r="H110" s="27" t="s">
        <v>23</v>
      </c>
      <c r="I110" s="30" t="n">
        <f aca="false">19600*1.19</f>
        <v>23324</v>
      </c>
      <c r="J110" s="27" t="s">
        <v>24</v>
      </c>
      <c r="K110" s="27" t="s">
        <v>156</v>
      </c>
      <c r="L110" s="27" t="s">
        <v>114</v>
      </c>
      <c r="M110" s="14" t="s">
        <v>23</v>
      </c>
      <c r="N110" s="31" t="n">
        <v>4631.48</v>
      </c>
      <c r="O110" s="18" t="s">
        <v>382</v>
      </c>
      <c r="P110" s="31" t="n">
        <v>4631.48</v>
      </c>
      <c r="Q110" s="47" t="s">
        <v>28</v>
      </c>
    </row>
    <row r="111" customFormat="false" ht="34.5" hidden="false" customHeight="false" outlineLevel="0" collapsed="false">
      <c r="A111" s="11" t="s">
        <v>29</v>
      </c>
      <c r="B111" s="14" t="s">
        <v>383</v>
      </c>
      <c r="C111" s="20" t="s">
        <v>281</v>
      </c>
      <c r="D111" s="14" t="s">
        <v>384</v>
      </c>
      <c r="E111" s="14" t="s">
        <v>54</v>
      </c>
      <c r="F111" s="15" t="n">
        <v>1</v>
      </c>
      <c r="G111" s="14" t="s">
        <v>378</v>
      </c>
      <c r="H111" s="14" t="s">
        <v>23</v>
      </c>
      <c r="I111" s="32" t="n">
        <f aca="false">19200*1.19</f>
        <v>22848</v>
      </c>
      <c r="J111" s="14" t="s">
        <v>24</v>
      </c>
      <c r="K111" s="14" t="s">
        <v>281</v>
      </c>
      <c r="L111" s="14" t="s">
        <v>46</v>
      </c>
      <c r="M111" s="14" t="s">
        <v>23</v>
      </c>
      <c r="N111" s="31" t="n">
        <v>3741.36</v>
      </c>
      <c r="O111" s="18" t="s">
        <v>385</v>
      </c>
      <c r="P111" s="31" t="n">
        <v>3741.36</v>
      </c>
      <c r="Q111" s="47" t="s">
        <v>28</v>
      </c>
    </row>
    <row r="112" customFormat="false" ht="15" hidden="false" customHeight="false" outlineLevel="0" collapsed="false">
      <c r="A112" s="11"/>
      <c r="B112" s="14"/>
      <c r="C112" s="20"/>
      <c r="D112" s="14"/>
      <c r="E112" s="14"/>
      <c r="F112" s="15"/>
      <c r="G112" s="7" t="s">
        <v>50</v>
      </c>
      <c r="H112" s="14"/>
      <c r="I112" s="10" t="n">
        <f aca="false">SUM(I109:I111)</f>
        <v>70091</v>
      </c>
      <c r="J112" s="14"/>
      <c r="K112" s="14"/>
      <c r="L112" s="14"/>
      <c r="M112" s="14"/>
      <c r="N112" s="31"/>
      <c r="O112" s="18"/>
      <c r="P112" s="25"/>
      <c r="Q112" s="25"/>
    </row>
    <row r="113" customFormat="false" ht="15" hidden="false" customHeight="false" outlineLevel="0" collapsed="false">
      <c r="A113" s="11" t="s">
        <v>138</v>
      </c>
      <c r="B113" s="27" t="s">
        <v>386</v>
      </c>
      <c r="C113" s="28" t="s">
        <v>179</v>
      </c>
      <c r="D113" s="27" t="s">
        <v>387</v>
      </c>
      <c r="E113" s="27" t="s">
        <v>21</v>
      </c>
      <c r="F113" s="29" t="n">
        <v>3</v>
      </c>
      <c r="G113" s="27" t="s">
        <v>388</v>
      </c>
      <c r="H113" s="27" t="s">
        <v>23</v>
      </c>
      <c r="I113" s="30" t="n">
        <f aca="false">18000*1.19</f>
        <v>21420</v>
      </c>
      <c r="J113" s="27" t="s">
        <v>24</v>
      </c>
      <c r="K113" s="27" t="s">
        <v>60</v>
      </c>
      <c r="L113" s="27" t="s">
        <v>65</v>
      </c>
      <c r="M113" s="14" t="s">
        <v>23</v>
      </c>
      <c r="N113" s="31" t="n">
        <v>15961.71</v>
      </c>
      <c r="O113" s="18" t="s">
        <v>389</v>
      </c>
      <c r="P113" s="31" t="n">
        <v>15961.71</v>
      </c>
      <c r="Q113" s="47" t="s">
        <v>28</v>
      </c>
    </row>
    <row r="114" customFormat="false" ht="15" hidden="false" customHeight="false" outlineLevel="0" collapsed="false">
      <c r="A114" s="11" t="s">
        <v>138</v>
      </c>
      <c r="B114" s="27" t="s">
        <v>390</v>
      </c>
      <c r="C114" s="28" t="s">
        <v>254</v>
      </c>
      <c r="D114" s="27" t="s">
        <v>387</v>
      </c>
      <c r="E114" s="27" t="s">
        <v>21</v>
      </c>
      <c r="F114" s="29" t="n">
        <v>3</v>
      </c>
      <c r="G114" s="27" t="s">
        <v>388</v>
      </c>
      <c r="H114" s="27" t="s">
        <v>23</v>
      </c>
      <c r="I114" s="30" t="n">
        <f aca="false">18000*1.19</f>
        <v>21420</v>
      </c>
      <c r="J114" s="27" t="s">
        <v>24</v>
      </c>
      <c r="K114" s="27" t="s">
        <v>212</v>
      </c>
      <c r="L114" s="27" t="s">
        <v>35</v>
      </c>
      <c r="M114" s="14" t="s">
        <v>23</v>
      </c>
      <c r="N114" s="31" t="n">
        <v>4998</v>
      </c>
      <c r="O114" s="18" t="s">
        <v>36</v>
      </c>
      <c r="P114" s="31" t="n">
        <v>4998</v>
      </c>
      <c r="Q114" s="47" t="s">
        <v>28</v>
      </c>
    </row>
    <row r="115" customFormat="false" ht="15" hidden="false" customHeight="false" outlineLevel="0" collapsed="false">
      <c r="A115" s="11" t="s">
        <v>138</v>
      </c>
      <c r="B115" s="27" t="s">
        <v>391</v>
      </c>
      <c r="C115" s="28" t="s">
        <v>344</v>
      </c>
      <c r="D115" s="27" t="s">
        <v>387</v>
      </c>
      <c r="E115" s="27" t="s">
        <v>21</v>
      </c>
      <c r="F115" s="29" t="n">
        <v>3</v>
      </c>
      <c r="G115" s="27" t="s">
        <v>388</v>
      </c>
      <c r="H115" s="27" t="s">
        <v>23</v>
      </c>
      <c r="I115" s="30" t="n">
        <v>10710</v>
      </c>
      <c r="J115" s="27" t="s">
        <v>24</v>
      </c>
      <c r="K115" s="27" t="s">
        <v>392</v>
      </c>
      <c r="L115" s="27" t="s">
        <v>56</v>
      </c>
      <c r="M115" s="14" t="s">
        <v>23</v>
      </c>
      <c r="N115" s="31" t="n">
        <v>8389.5</v>
      </c>
      <c r="O115" s="18" t="s">
        <v>346</v>
      </c>
      <c r="P115" s="31" t="n">
        <v>8389.5</v>
      </c>
      <c r="Q115" s="47" t="s">
        <v>28</v>
      </c>
    </row>
    <row r="116" customFormat="false" ht="15" hidden="false" customHeight="false" outlineLevel="0" collapsed="false">
      <c r="A116" s="11" t="s">
        <v>138</v>
      </c>
      <c r="B116" s="27" t="s">
        <v>393</v>
      </c>
      <c r="C116" s="28" t="s">
        <v>204</v>
      </c>
      <c r="D116" s="27" t="s">
        <v>387</v>
      </c>
      <c r="E116" s="27" t="s">
        <v>21</v>
      </c>
      <c r="F116" s="29" t="n">
        <v>3</v>
      </c>
      <c r="G116" s="27" t="s">
        <v>388</v>
      </c>
      <c r="H116" s="27" t="s">
        <v>23</v>
      </c>
      <c r="I116" s="80" t="n">
        <v>18028.5</v>
      </c>
      <c r="J116" s="81" t="s">
        <v>24</v>
      </c>
      <c r="K116" s="81" t="s">
        <v>204</v>
      </c>
      <c r="L116" s="81" t="s">
        <v>26</v>
      </c>
      <c r="M116" s="82" t="s">
        <v>23</v>
      </c>
      <c r="N116" s="83" t="n">
        <v>18028.5</v>
      </c>
      <c r="O116" s="18" t="s">
        <v>394</v>
      </c>
      <c r="P116" s="83" t="n">
        <v>18028.5</v>
      </c>
      <c r="Q116" s="47" t="s">
        <v>28</v>
      </c>
    </row>
    <row r="117" customFormat="false" ht="15" hidden="false" customHeight="false" outlineLevel="0" collapsed="false">
      <c r="A117" s="11"/>
      <c r="B117" s="27"/>
      <c r="C117" s="28"/>
      <c r="D117" s="27"/>
      <c r="E117" s="27"/>
      <c r="F117" s="29"/>
      <c r="G117" s="7" t="s">
        <v>50</v>
      </c>
      <c r="H117" s="27"/>
      <c r="I117" s="84" t="n">
        <f aca="false">SUM(I113:I116)</f>
        <v>71578.5</v>
      </c>
      <c r="J117" s="27"/>
      <c r="K117" s="27"/>
      <c r="L117" s="27"/>
      <c r="M117" s="14"/>
      <c r="N117" s="31"/>
      <c r="O117" s="18"/>
      <c r="P117" s="25"/>
      <c r="Q117" s="25"/>
    </row>
    <row r="118" s="39" customFormat="true" ht="34.5" hidden="false" customHeight="false" outlineLevel="0" collapsed="false">
      <c r="A118" s="11" t="s">
        <v>18</v>
      </c>
      <c r="B118" s="14" t="s">
        <v>395</v>
      </c>
      <c r="C118" s="20" t="s">
        <v>48</v>
      </c>
      <c r="D118" s="14" t="s">
        <v>396</v>
      </c>
      <c r="E118" s="14" t="s">
        <v>63</v>
      </c>
      <c r="F118" s="15" t="n">
        <v>1</v>
      </c>
      <c r="G118" s="14" t="s">
        <v>397</v>
      </c>
      <c r="H118" s="14" t="s">
        <v>23</v>
      </c>
      <c r="I118" s="32" t="n">
        <v>8925</v>
      </c>
      <c r="J118" s="14" t="s">
        <v>24</v>
      </c>
      <c r="K118" s="14" t="s">
        <v>193</v>
      </c>
      <c r="L118" s="14" t="s">
        <v>86</v>
      </c>
      <c r="M118" s="14" t="s">
        <v>23</v>
      </c>
      <c r="N118" s="35"/>
      <c r="O118" s="36"/>
      <c r="P118" s="37"/>
      <c r="Q118" s="38" t="s">
        <v>147</v>
      </c>
    </row>
    <row r="119" customFormat="false" ht="34.5" hidden="false" customHeight="false" outlineLevel="0" collapsed="false">
      <c r="A119" s="11" t="s">
        <v>18</v>
      </c>
      <c r="B119" s="27" t="s">
        <v>398</v>
      </c>
      <c r="C119" s="28" t="s">
        <v>341</v>
      </c>
      <c r="D119" s="27" t="s">
        <v>396</v>
      </c>
      <c r="E119" s="27" t="s">
        <v>63</v>
      </c>
      <c r="F119" s="15" t="n">
        <v>1</v>
      </c>
      <c r="G119" s="27" t="s">
        <v>397</v>
      </c>
      <c r="H119" s="27" t="s">
        <v>23</v>
      </c>
      <c r="I119" s="30" t="n">
        <v>10115</v>
      </c>
      <c r="J119" s="27" t="s">
        <v>24</v>
      </c>
      <c r="K119" s="27" t="s">
        <v>204</v>
      </c>
      <c r="L119" s="27" t="s">
        <v>26</v>
      </c>
      <c r="M119" s="14" t="s">
        <v>23</v>
      </c>
      <c r="N119" s="31" t="n">
        <v>10115</v>
      </c>
      <c r="O119" s="18" t="s">
        <v>57</v>
      </c>
      <c r="P119" s="31" t="n">
        <v>10115</v>
      </c>
      <c r="Q119" s="47" t="s">
        <v>28</v>
      </c>
    </row>
    <row r="120" customFormat="false" ht="34.5" hidden="false" customHeight="false" outlineLevel="0" collapsed="false">
      <c r="A120" s="11" t="s">
        <v>18</v>
      </c>
      <c r="B120" s="27" t="s">
        <v>399</v>
      </c>
      <c r="C120" s="28" t="s">
        <v>41</v>
      </c>
      <c r="D120" s="27" t="s">
        <v>396</v>
      </c>
      <c r="E120" s="27" t="s">
        <v>63</v>
      </c>
      <c r="F120" s="15" t="n">
        <v>1</v>
      </c>
      <c r="G120" s="27" t="s">
        <v>397</v>
      </c>
      <c r="H120" s="27" t="s">
        <v>23</v>
      </c>
      <c r="I120" s="80" t="n">
        <v>17850</v>
      </c>
      <c r="J120" s="27" t="s">
        <v>24</v>
      </c>
      <c r="K120" s="27" t="s">
        <v>42</v>
      </c>
      <c r="L120" s="27" t="s">
        <v>48</v>
      </c>
      <c r="M120" s="14" t="s">
        <v>23</v>
      </c>
      <c r="N120" s="83" t="n">
        <v>8925</v>
      </c>
      <c r="O120" s="18" t="s">
        <v>316</v>
      </c>
      <c r="P120" s="83" t="n">
        <v>8925</v>
      </c>
      <c r="Q120" s="47" t="s">
        <v>28</v>
      </c>
    </row>
    <row r="121" customFormat="false" ht="34.5" hidden="false" customHeight="false" outlineLevel="0" collapsed="false">
      <c r="A121" s="11" t="s">
        <v>18</v>
      </c>
      <c r="B121" s="27" t="s">
        <v>400</v>
      </c>
      <c r="C121" s="28" t="s">
        <v>401</v>
      </c>
      <c r="D121" s="27" t="s">
        <v>396</v>
      </c>
      <c r="E121" s="27" t="s">
        <v>63</v>
      </c>
      <c r="F121" s="15" t="n">
        <v>1</v>
      </c>
      <c r="G121" s="27" t="s">
        <v>397</v>
      </c>
      <c r="H121" s="27" t="s">
        <v>23</v>
      </c>
      <c r="I121" s="30" t="n">
        <v>20230</v>
      </c>
      <c r="J121" s="27" t="s">
        <v>24</v>
      </c>
      <c r="K121" s="27" t="s">
        <v>204</v>
      </c>
      <c r="L121" s="27" t="s">
        <v>57</v>
      </c>
      <c r="M121" s="14" t="s">
        <v>23</v>
      </c>
      <c r="N121" s="31" t="n">
        <v>20230</v>
      </c>
      <c r="O121" s="18" t="s">
        <v>402</v>
      </c>
      <c r="P121" s="31" t="n">
        <v>20230</v>
      </c>
      <c r="Q121" s="47" t="s">
        <v>28</v>
      </c>
    </row>
    <row r="122" customFormat="false" ht="34.5" hidden="false" customHeight="false" outlineLevel="0" collapsed="false">
      <c r="A122" s="11" t="s">
        <v>18</v>
      </c>
      <c r="B122" s="27" t="s">
        <v>403</v>
      </c>
      <c r="C122" s="28" t="s">
        <v>56</v>
      </c>
      <c r="D122" s="27" t="s">
        <v>396</v>
      </c>
      <c r="E122" s="27" t="s">
        <v>63</v>
      </c>
      <c r="F122" s="15" t="n">
        <v>1</v>
      </c>
      <c r="G122" s="27" t="s">
        <v>397</v>
      </c>
      <c r="H122" s="27" t="s">
        <v>23</v>
      </c>
      <c r="I122" s="30" t="n">
        <v>20230</v>
      </c>
      <c r="J122" s="27" t="s">
        <v>24</v>
      </c>
      <c r="K122" s="27" t="s">
        <v>60</v>
      </c>
      <c r="L122" s="27" t="s">
        <v>65</v>
      </c>
      <c r="M122" s="14" t="s">
        <v>23</v>
      </c>
      <c r="N122" s="31" t="n">
        <v>20230</v>
      </c>
      <c r="O122" s="18" t="s">
        <v>389</v>
      </c>
      <c r="P122" s="31" t="n">
        <v>20230</v>
      </c>
      <c r="Q122" s="47" t="s">
        <v>28</v>
      </c>
    </row>
    <row r="123" customFormat="false" ht="15" hidden="false" customHeight="false" outlineLevel="0" collapsed="false">
      <c r="A123" s="11"/>
      <c r="B123" s="27"/>
      <c r="C123" s="28"/>
      <c r="D123" s="27"/>
      <c r="E123" s="27"/>
      <c r="F123" s="29"/>
      <c r="G123" s="7" t="s">
        <v>50</v>
      </c>
      <c r="H123" s="27"/>
      <c r="I123" s="84" t="n">
        <f aca="false">SUM(I118:I122)</f>
        <v>77350</v>
      </c>
      <c r="J123" s="27"/>
      <c r="K123" s="27"/>
      <c r="L123" s="27"/>
      <c r="M123" s="14"/>
      <c r="N123" s="31"/>
      <c r="O123" s="18"/>
      <c r="P123" s="25"/>
      <c r="Q123" s="25"/>
    </row>
    <row r="124" customFormat="false" ht="34.5" hidden="false" customHeight="false" outlineLevel="0" collapsed="false">
      <c r="A124" s="11" t="s">
        <v>18</v>
      </c>
      <c r="B124" s="27" t="s">
        <v>404</v>
      </c>
      <c r="C124" s="28" t="s">
        <v>179</v>
      </c>
      <c r="D124" s="27" t="s">
        <v>405</v>
      </c>
      <c r="E124" s="27" t="s">
        <v>21</v>
      </c>
      <c r="F124" s="29" t="n">
        <v>1</v>
      </c>
      <c r="G124" s="27" t="s">
        <v>397</v>
      </c>
      <c r="H124" s="27" t="s">
        <v>23</v>
      </c>
      <c r="I124" s="30" t="n">
        <v>3272.5</v>
      </c>
      <c r="J124" s="27" t="s">
        <v>24</v>
      </c>
      <c r="K124" s="27" t="s">
        <v>341</v>
      </c>
      <c r="L124" s="27" t="s">
        <v>57</v>
      </c>
      <c r="M124" s="14" t="s">
        <v>23</v>
      </c>
      <c r="N124" s="31" t="n">
        <v>3272.5</v>
      </c>
      <c r="O124" s="18" t="s">
        <v>57</v>
      </c>
      <c r="P124" s="31" t="n">
        <v>6545</v>
      </c>
      <c r="Q124" s="47" t="s">
        <v>28</v>
      </c>
    </row>
    <row r="125" customFormat="false" ht="34.5" hidden="false" customHeight="false" outlineLevel="0" collapsed="false">
      <c r="A125" s="11" t="s">
        <v>18</v>
      </c>
      <c r="B125" s="27" t="s">
        <v>406</v>
      </c>
      <c r="C125" s="28" t="s">
        <v>407</v>
      </c>
      <c r="D125" s="27" t="s">
        <v>405</v>
      </c>
      <c r="E125" s="27" t="s">
        <v>21</v>
      </c>
      <c r="F125" s="29" t="n">
        <v>1</v>
      </c>
      <c r="G125" s="27" t="s">
        <v>397</v>
      </c>
      <c r="H125" s="27" t="s">
        <v>23</v>
      </c>
      <c r="I125" s="30" t="n">
        <v>3272.5</v>
      </c>
      <c r="J125" s="27" t="s">
        <v>24</v>
      </c>
      <c r="K125" s="27" t="s">
        <v>204</v>
      </c>
      <c r="L125" s="27" t="s">
        <v>57</v>
      </c>
      <c r="M125" s="14" t="s">
        <v>23</v>
      </c>
      <c r="N125" s="31" t="n">
        <v>3272.5</v>
      </c>
      <c r="O125" s="18" t="s">
        <v>346</v>
      </c>
      <c r="P125" s="31" t="n">
        <v>6545</v>
      </c>
      <c r="Q125" s="47" t="s">
        <v>28</v>
      </c>
    </row>
    <row r="126" customFormat="false" ht="34.5" hidden="false" customHeight="false" outlineLevel="0" collapsed="false">
      <c r="A126" s="11" t="s">
        <v>18</v>
      </c>
      <c r="B126" s="27" t="s">
        <v>408</v>
      </c>
      <c r="C126" s="28" t="s">
        <v>179</v>
      </c>
      <c r="D126" s="27" t="s">
        <v>396</v>
      </c>
      <c r="E126" s="27" t="s">
        <v>21</v>
      </c>
      <c r="F126" s="29" t="n">
        <v>1</v>
      </c>
      <c r="G126" s="27" t="s">
        <v>397</v>
      </c>
      <c r="H126" s="27" t="s">
        <v>23</v>
      </c>
      <c r="I126" s="30" t="n">
        <v>6545</v>
      </c>
      <c r="J126" s="27" t="s">
        <v>24</v>
      </c>
      <c r="K126" s="27" t="s">
        <v>409</v>
      </c>
      <c r="L126" s="27" t="s">
        <v>26</v>
      </c>
      <c r="M126" s="14" t="s">
        <v>23</v>
      </c>
      <c r="N126" s="31" t="n">
        <v>6545</v>
      </c>
      <c r="O126" s="18" t="s">
        <v>410</v>
      </c>
      <c r="P126" s="31" t="n">
        <v>6545</v>
      </c>
      <c r="Q126" s="47" t="s">
        <v>28</v>
      </c>
    </row>
    <row r="127" customFormat="false" ht="34.5" hidden="false" customHeight="false" outlineLevel="0" collapsed="false">
      <c r="A127" s="11" t="s">
        <v>18</v>
      </c>
      <c r="B127" s="27" t="s">
        <v>411</v>
      </c>
      <c r="C127" s="28" t="s">
        <v>27</v>
      </c>
      <c r="D127" s="27" t="s">
        <v>396</v>
      </c>
      <c r="E127" s="27" t="s">
        <v>21</v>
      </c>
      <c r="F127" s="29" t="n">
        <v>1</v>
      </c>
      <c r="G127" s="27" t="s">
        <v>397</v>
      </c>
      <c r="H127" s="27" t="s">
        <v>23</v>
      </c>
      <c r="I127" s="30" t="n">
        <v>6545</v>
      </c>
      <c r="J127" s="27" t="s">
        <v>24</v>
      </c>
      <c r="K127" s="27" t="s">
        <v>30</v>
      </c>
      <c r="L127" s="27" t="s">
        <v>31</v>
      </c>
      <c r="M127" s="14" t="s">
        <v>23</v>
      </c>
      <c r="N127" s="31" t="n">
        <v>6545</v>
      </c>
      <c r="O127" s="18" t="s">
        <v>412</v>
      </c>
      <c r="P127" s="31" t="n">
        <v>6545</v>
      </c>
      <c r="Q127" s="47" t="s">
        <v>28</v>
      </c>
    </row>
    <row r="128" customFormat="false" ht="34.5" hidden="false" customHeight="false" outlineLevel="0" collapsed="false">
      <c r="A128" s="11" t="s">
        <v>18</v>
      </c>
      <c r="B128" s="27" t="s">
        <v>413</v>
      </c>
      <c r="C128" s="28" t="s">
        <v>33</v>
      </c>
      <c r="D128" s="27" t="s">
        <v>396</v>
      </c>
      <c r="E128" s="27" t="s">
        <v>21</v>
      </c>
      <c r="F128" s="29" t="n">
        <v>1</v>
      </c>
      <c r="G128" s="27" t="s">
        <v>397</v>
      </c>
      <c r="H128" s="27" t="s">
        <v>23</v>
      </c>
      <c r="I128" s="30" t="n">
        <v>6545</v>
      </c>
      <c r="J128" s="27" t="s">
        <v>24</v>
      </c>
      <c r="K128" s="27" t="s">
        <v>34</v>
      </c>
      <c r="L128" s="27" t="s">
        <v>39</v>
      </c>
      <c r="M128" s="14" t="s">
        <v>23</v>
      </c>
      <c r="N128" s="31" t="n">
        <v>6545</v>
      </c>
      <c r="O128" s="18" t="s">
        <v>414</v>
      </c>
      <c r="P128" s="31" t="n">
        <v>6545</v>
      </c>
      <c r="Q128" s="47" t="s">
        <v>28</v>
      </c>
    </row>
    <row r="129" s="39" customFormat="true" ht="34.5" hidden="false" customHeight="false" outlineLevel="0" collapsed="false">
      <c r="A129" s="11" t="s">
        <v>18</v>
      </c>
      <c r="B129" s="14" t="s">
        <v>415</v>
      </c>
      <c r="C129" s="20" t="s">
        <v>41</v>
      </c>
      <c r="D129" s="14" t="s">
        <v>396</v>
      </c>
      <c r="E129" s="14" t="s">
        <v>21</v>
      </c>
      <c r="F129" s="15" t="n">
        <v>1</v>
      </c>
      <c r="G129" s="14" t="s">
        <v>397</v>
      </c>
      <c r="H129" s="14" t="s">
        <v>23</v>
      </c>
      <c r="I129" s="32" t="n">
        <v>6545</v>
      </c>
      <c r="J129" s="14" t="s">
        <v>24</v>
      </c>
      <c r="K129" s="14" t="s">
        <v>42</v>
      </c>
      <c r="L129" s="14" t="s">
        <v>48</v>
      </c>
      <c r="M129" s="14" t="s">
        <v>23</v>
      </c>
      <c r="N129" s="35" t="n">
        <v>3272.5</v>
      </c>
      <c r="O129" s="36" t="s">
        <v>270</v>
      </c>
      <c r="P129" s="31" t="n">
        <v>6545</v>
      </c>
      <c r="Q129" s="38" t="s">
        <v>147</v>
      </c>
    </row>
    <row r="130" s="39" customFormat="true" ht="34.5" hidden="false" customHeight="false" outlineLevel="0" collapsed="false">
      <c r="A130" s="11" t="s">
        <v>18</v>
      </c>
      <c r="B130" s="14" t="s">
        <v>416</v>
      </c>
      <c r="C130" s="20" t="s">
        <v>193</v>
      </c>
      <c r="D130" s="14" t="s">
        <v>396</v>
      </c>
      <c r="E130" s="14" t="s">
        <v>21</v>
      </c>
      <c r="F130" s="15" t="n">
        <v>1</v>
      </c>
      <c r="G130" s="14" t="s">
        <v>397</v>
      </c>
      <c r="H130" s="14" t="s">
        <v>23</v>
      </c>
      <c r="I130" s="32" t="n">
        <v>6545</v>
      </c>
      <c r="J130" s="14" t="s">
        <v>24</v>
      </c>
      <c r="K130" s="14" t="s">
        <v>193</v>
      </c>
      <c r="L130" s="14" t="s">
        <v>177</v>
      </c>
      <c r="M130" s="14" t="s">
        <v>23</v>
      </c>
      <c r="N130" s="35"/>
      <c r="O130" s="36"/>
      <c r="P130" s="37"/>
      <c r="Q130" s="38" t="s">
        <v>147</v>
      </c>
    </row>
    <row r="131" customFormat="false" ht="15" hidden="false" customHeight="false" outlineLevel="0" collapsed="false">
      <c r="A131" s="11"/>
      <c r="B131" s="27"/>
      <c r="C131" s="28"/>
      <c r="D131" s="27"/>
      <c r="E131" s="27"/>
      <c r="F131" s="29"/>
      <c r="G131" s="6" t="s">
        <v>50</v>
      </c>
      <c r="H131" s="27"/>
      <c r="I131" s="84" t="n">
        <f aca="false">SUM(I124:I130)</f>
        <v>39270</v>
      </c>
      <c r="J131" s="27"/>
      <c r="K131" s="27"/>
      <c r="L131" s="27"/>
      <c r="M131" s="14"/>
      <c r="N131" s="31"/>
      <c r="O131" s="18"/>
      <c r="P131" s="25"/>
      <c r="Q131" s="25"/>
    </row>
    <row r="132" customFormat="false" ht="34.5" hidden="false" customHeight="false" outlineLevel="0" collapsed="false">
      <c r="A132" s="11" t="s">
        <v>29</v>
      </c>
      <c r="B132" s="27" t="s">
        <v>417</v>
      </c>
      <c r="C132" s="28" t="s">
        <v>96</v>
      </c>
      <c r="D132" s="27" t="s">
        <v>418</v>
      </c>
      <c r="E132" s="27" t="s">
        <v>21</v>
      </c>
      <c r="F132" s="29" t="n">
        <v>1</v>
      </c>
      <c r="G132" s="27" t="s">
        <v>419</v>
      </c>
      <c r="H132" s="27" t="s">
        <v>23</v>
      </c>
      <c r="I132" s="30" t="n">
        <f aca="false">20000*1.19</f>
        <v>23800</v>
      </c>
      <c r="J132" s="27" t="s">
        <v>24</v>
      </c>
      <c r="K132" s="27" t="s">
        <v>96</v>
      </c>
      <c r="L132" s="27" t="s">
        <v>97</v>
      </c>
      <c r="M132" s="14" t="s">
        <v>23</v>
      </c>
      <c r="N132" s="31" t="n">
        <v>8471.12</v>
      </c>
      <c r="O132" s="18" t="s">
        <v>39</v>
      </c>
      <c r="P132" s="25"/>
      <c r="Q132" s="85" t="s">
        <v>28</v>
      </c>
    </row>
    <row r="133" customFormat="false" ht="15" hidden="false" customHeight="false" outlineLevel="0" collapsed="false">
      <c r="A133" s="11"/>
      <c r="B133" s="27"/>
      <c r="C133" s="28"/>
      <c r="D133" s="27"/>
      <c r="E133" s="27"/>
      <c r="F133" s="29"/>
      <c r="G133" s="27"/>
      <c r="H133" s="27"/>
      <c r="I133" s="30"/>
      <c r="J133" s="27"/>
      <c r="K133" s="27"/>
      <c r="L133" s="27"/>
      <c r="M133" s="14"/>
      <c r="N133" s="31"/>
      <c r="O133" s="18"/>
      <c r="P133" s="25"/>
      <c r="Q133" s="25"/>
    </row>
    <row r="134" customFormat="false" ht="34.5" hidden="false" customHeight="false" outlineLevel="0" collapsed="false">
      <c r="A134" s="11" t="s">
        <v>18</v>
      </c>
      <c r="B134" s="14" t="s">
        <v>420</v>
      </c>
      <c r="C134" s="20" t="s">
        <v>171</v>
      </c>
      <c r="D134" s="14" t="s">
        <v>421</v>
      </c>
      <c r="E134" s="14" t="s">
        <v>54</v>
      </c>
      <c r="F134" s="15" t="n">
        <v>2</v>
      </c>
      <c r="G134" s="14" t="s">
        <v>422</v>
      </c>
      <c r="H134" s="14" t="s">
        <v>23</v>
      </c>
      <c r="I134" s="32" t="n">
        <f aca="false">30000*1.19</f>
        <v>35700</v>
      </c>
      <c r="J134" s="14" t="s">
        <v>24</v>
      </c>
      <c r="K134" s="14" t="s">
        <v>171</v>
      </c>
      <c r="L134" s="14" t="s">
        <v>43</v>
      </c>
      <c r="M134" s="14" t="s">
        <v>23</v>
      </c>
      <c r="N134" s="31" t="n">
        <v>12054.7</v>
      </c>
      <c r="O134" s="18" t="s">
        <v>423</v>
      </c>
      <c r="P134" s="31" t="n">
        <v>12054.7</v>
      </c>
      <c r="Q134" s="47" t="s">
        <v>28</v>
      </c>
    </row>
    <row r="135" s="39" customFormat="true" ht="34.5" hidden="false" customHeight="false" outlineLevel="0" collapsed="false">
      <c r="A135" s="11" t="s">
        <v>18</v>
      </c>
      <c r="B135" s="14" t="s">
        <v>424</v>
      </c>
      <c r="C135" s="20" t="s">
        <v>233</v>
      </c>
      <c r="D135" s="14" t="s">
        <v>425</v>
      </c>
      <c r="E135" s="14" t="s">
        <v>54</v>
      </c>
      <c r="F135" s="15" t="n">
        <v>2</v>
      </c>
      <c r="G135" s="14" t="s">
        <v>422</v>
      </c>
      <c r="H135" s="14" t="s">
        <v>23</v>
      </c>
      <c r="I135" s="32" t="n">
        <f aca="false">19700*1.19</f>
        <v>23443</v>
      </c>
      <c r="J135" s="14" t="s">
        <v>24</v>
      </c>
      <c r="K135" s="14" t="s">
        <v>47</v>
      </c>
      <c r="L135" s="14" t="s">
        <v>426</v>
      </c>
      <c r="M135" s="14" t="s">
        <v>23</v>
      </c>
      <c r="N135" s="35"/>
      <c r="O135" s="36"/>
      <c r="P135" s="35"/>
      <c r="Q135" s="38" t="s">
        <v>147</v>
      </c>
    </row>
    <row r="136" customFormat="false" ht="34.5" hidden="false" customHeight="false" outlineLevel="0" collapsed="false">
      <c r="A136" s="11" t="s">
        <v>18</v>
      </c>
      <c r="B136" s="14" t="s">
        <v>427</v>
      </c>
      <c r="C136" s="20" t="s">
        <v>363</v>
      </c>
      <c r="D136" s="14" t="s">
        <v>425</v>
      </c>
      <c r="E136" s="14" t="s">
        <v>54</v>
      </c>
      <c r="F136" s="15" t="n">
        <v>2</v>
      </c>
      <c r="G136" s="14" t="s">
        <v>422</v>
      </c>
      <c r="H136" s="14" t="s">
        <v>23</v>
      </c>
      <c r="I136" s="32" t="n">
        <v>23800</v>
      </c>
      <c r="J136" s="14" t="s">
        <v>24</v>
      </c>
      <c r="K136" s="14" t="s">
        <v>363</v>
      </c>
      <c r="L136" s="14" t="s">
        <v>65</v>
      </c>
      <c r="M136" s="14" t="s">
        <v>23</v>
      </c>
      <c r="N136" s="31" t="n">
        <v>5421.05</v>
      </c>
      <c r="O136" s="18" t="s">
        <v>428</v>
      </c>
      <c r="P136" s="31" t="n">
        <v>5421.05</v>
      </c>
      <c r="Q136" s="47" t="s">
        <v>28</v>
      </c>
    </row>
    <row r="137" customFormat="false" ht="34.5" hidden="false" customHeight="false" outlineLevel="0" collapsed="false">
      <c r="A137" s="11" t="s">
        <v>18</v>
      </c>
      <c r="B137" s="14" t="s">
        <v>429</v>
      </c>
      <c r="C137" s="20" t="s">
        <v>430</v>
      </c>
      <c r="D137" s="14" t="s">
        <v>425</v>
      </c>
      <c r="E137" s="14" t="s">
        <v>54</v>
      </c>
      <c r="F137" s="15" t="n">
        <v>2</v>
      </c>
      <c r="G137" s="14" t="s">
        <v>422</v>
      </c>
      <c r="H137" s="14" t="s">
        <v>23</v>
      </c>
      <c r="I137" s="32" t="n">
        <v>25502.5</v>
      </c>
      <c r="J137" s="14" t="s">
        <v>24</v>
      </c>
      <c r="K137" s="14" t="s">
        <v>430</v>
      </c>
      <c r="L137" s="14" t="s">
        <v>56</v>
      </c>
      <c r="M137" s="14" t="s">
        <v>23</v>
      </c>
      <c r="N137" s="31" t="n">
        <v>20503.81</v>
      </c>
      <c r="O137" s="18" t="s">
        <v>431</v>
      </c>
      <c r="P137" s="31" t="n">
        <v>20503.81</v>
      </c>
      <c r="Q137" s="47" t="s">
        <v>28</v>
      </c>
    </row>
    <row r="138" customFormat="false" ht="15" hidden="false" customHeight="false" outlineLevel="0" collapsed="false">
      <c r="A138" s="11"/>
      <c r="B138" s="14"/>
      <c r="C138" s="20"/>
      <c r="D138" s="14"/>
      <c r="E138" s="14"/>
      <c r="F138" s="15"/>
      <c r="G138" s="6" t="s">
        <v>50</v>
      </c>
      <c r="H138" s="14"/>
      <c r="I138" s="10" t="n">
        <f aca="false">SUM(I134:I137)</f>
        <v>108445.5</v>
      </c>
      <c r="J138" s="14"/>
      <c r="K138" s="14"/>
      <c r="L138" s="14"/>
      <c r="M138" s="14"/>
      <c r="N138" s="31"/>
      <c r="O138" s="18"/>
      <c r="P138" s="25"/>
      <c r="Q138" s="25"/>
    </row>
    <row r="139" customFormat="false" ht="34.5" hidden="false" customHeight="false" outlineLevel="0" collapsed="false">
      <c r="A139" s="11" t="s">
        <v>29</v>
      </c>
      <c r="B139" s="14" t="s">
        <v>432</v>
      </c>
      <c r="C139" s="20" t="s">
        <v>433</v>
      </c>
      <c r="D139" s="14" t="s">
        <v>434</v>
      </c>
      <c r="E139" s="14" t="s">
        <v>63</v>
      </c>
      <c r="F139" s="15"/>
      <c r="G139" s="14" t="s">
        <v>435</v>
      </c>
      <c r="H139" s="14" t="s">
        <v>23</v>
      </c>
      <c r="I139" s="21" t="n">
        <v>85639.25</v>
      </c>
      <c r="J139" s="82" t="s">
        <v>24</v>
      </c>
      <c r="K139" s="82" t="s">
        <v>433</v>
      </c>
      <c r="L139" s="82" t="s">
        <v>163</v>
      </c>
      <c r="M139" s="82" t="s">
        <v>23</v>
      </c>
      <c r="N139" s="83" t="n">
        <v>85639.25</v>
      </c>
      <c r="O139" s="18" t="s">
        <v>57</v>
      </c>
      <c r="P139" s="83" t="n">
        <v>85639.25</v>
      </c>
      <c r="Q139" s="47" t="s">
        <v>28</v>
      </c>
    </row>
    <row r="140" customFormat="false" ht="34.5" hidden="false" customHeight="false" outlineLevel="0" collapsed="false">
      <c r="A140" s="11" t="s">
        <v>18</v>
      </c>
      <c r="B140" s="14" t="s">
        <v>436</v>
      </c>
      <c r="C140" s="20" t="s">
        <v>437</v>
      </c>
      <c r="D140" s="14" t="s">
        <v>438</v>
      </c>
      <c r="E140" s="14" t="s">
        <v>63</v>
      </c>
      <c r="F140" s="15"/>
      <c r="G140" s="14" t="s">
        <v>435</v>
      </c>
      <c r="H140" s="14" t="s">
        <v>23</v>
      </c>
      <c r="I140" s="21" t="n">
        <v>107899.99</v>
      </c>
      <c r="J140" s="82" t="s">
        <v>24</v>
      </c>
      <c r="K140" s="82" t="s">
        <v>437</v>
      </c>
      <c r="L140" s="82" t="s">
        <v>163</v>
      </c>
      <c r="M140" s="82" t="s">
        <v>23</v>
      </c>
      <c r="N140" s="83" t="n">
        <v>107835.41</v>
      </c>
      <c r="O140" s="18" t="s">
        <v>57</v>
      </c>
      <c r="P140" s="83" t="n">
        <v>107835.41</v>
      </c>
      <c r="Q140" s="47" t="s">
        <v>28</v>
      </c>
    </row>
    <row r="141" customFormat="false" ht="22.5" hidden="false" customHeight="false" outlineLevel="0" collapsed="false">
      <c r="A141" s="11" t="s">
        <v>45</v>
      </c>
      <c r="B141" s="27" t="s">
        <v>439</v>
      </c>
      <c r="C141" s="28" t="n">
        <v>43486</v>
      </c>
      <c r="D141" s="27" t="s">
        <v>440</v>
      </c>
      <c r="E141" s="27" t="s">
        <v>63</v>
      </c>
      <c r="F141" s="29" t="n">
        <v>2</v>
      </c>
      <c r="G141" s="27" t="s">
        <v>435</v>
      </c>
      <c r="H141" s="27" t="s">
        <v>23</v>
      </c>
      <c r="I141" s="80" t="n">
        <v>209303.51</v>
      </c>
      <c r="J141" s="81" t="s">
        <v>24</v>
      </c>
      <c r="K141" s="81" t="s">
        <v>441</v>
      </c>
      <c r="L141" s="81" t="s">
        <v>442</v>
      </c>
      <c r="M141" s="82" t="s">
        <v>23</v>
      </c>
      <c r="N141" s="83" t="n">
        <v>209303.51</v>
      </c>
      <c r="O141" s="18" t="s">
        <v>443</v>
      </c>
      <c r="P141" s="83" t="n">
        <v>209303.51</v>
      </c>
      <c r="Q141" s="47" t="s">
        <v>28</v>
      </c>
    </row>
    <row r="142" customFormat="false" ht="34.5" hidden="false" customHeight="false" outlineLevel="0" collapsed="false">
      <c r="A142" s="11" t="s">
        <v>29</v>
      </c>
      <c r="B142" s="27" t="s">
        <v>444</v>
      </c>
      <c r="C142" s="28" t="n">
        <v>43486</v>
      </c>
      <c r="D142" s="27" t="s">
        <v>445</v>
      </c>
      <c r="E142" s="27" t="s">
        <v>63</v>
      </c>
      <c r="F142" s="29" t="n">
        <v>2</v>
      </c>
      <c r="G142" s="27" t="s">
        <v>435</v>
      </c>
      <c r="H142" s="27" t="s">
        <v>23</v>
      </c>
      <c r="I142" s="80" t="n">
        <f aca="false">117500*1.19</f>
        <v>139825</v>
      </c>
      <c r="J142" s="81" t="s">
        <v>24</v>
      </c>
      <c r="K142" s="81" t="s">
        <v>358</v>
      </c>
      <c r="L142" s="81" t="s">
        <v>442</v>
      </c>
      <c r="M142" s="82" t="s">
        <v>23</v>
      </c>
      <c r="N142" s="83" t="n">
        <v>139789.94</v>
      </c>
      <c r="O142" s="18" t="s">
        <v>446</v>
      </c>
      <c r="P142" s="83" t="n">
        <v>139789.94</v>
      </c>
      <c r="Q142" s="47" t="s">
        <v>28</v>
      </c>
    </row>
    <row r="143" customFormat="false" ht="34.5" hidden="false" customHeight="false" outlineLevel="0" collapsed="false">
      <c r="A143" s="11" t="s">
        <v>18</v>
      </c>
      <c r="B143" s="27" t="s">
        <v>447</v>
      </c>
      <c r="C143" s="28" t="n">
        <v>43486</v>
      </c>
      <c r="D143" s="27" t="s">
        <v>448</v>
      </c>
      <c r="E143" s="27" t="s">
        <v>63</v>
      </c>
      <c r="F143" s="29" t="n">
        <v>2</v>
      </c>
      <c r="G143" s="27" t="s">
        <v>435</v>
      </c>
      <c r="H143" s="27" t="s">
        <v>23</v>
      </c>
      <c r="I143" s="80" t="n">
        <f aca="false">360000*1.19</f>
        <v>428400</v>
      </c>
      <c r="J143" s="81" t="s">
        <v>24</v>
      </c>
      <c r="K143" s="81" t="s">
        <v>358</v>
      </c>
      <c r="L143" s="81" t="s">
        <v>442</v>
      </c>
      <c r="M143" s="82" t="s">
        <v>23</v>
      </c>
      <c r="N143" s="83" t="n">
        <v>428215.02</v>
      </c>
      <c r="O143" s="18" t="s">
        <v>449</v>
      </c>
      <c r="P143" s="83" t="n">
        <v>428215.02</v>
      </c>
      <c r="Q143" s="47" t="s">
        <v>28</v>
      </c>
    </row>
    <row r="144" customFormat="false" ht="22.5" hidden="false" customHeight="false" outlineLevel="0" collapsed="false">
      <c r="A144" s="13" t="s">
        <v>209</v>
      </c>
      <c r="B144" s="27" t="s">
        <v>450</v>
      </c>
      <c r="C144" s="28" t="n">
        <v>43543</v>
      </c>
      <c r="D144" s="27" t="s">
        <v>451</v>
      </c>
      <c r="E144" s="27" t="s">
        <v>63</v>
      </c>
      <c r="F144" s="29" t="n">
        <v>1</v>
      </c>
      <c r="G144" s="27" t="s">
        <v>435</v>
      </c>
      <c r="H144" s="27" t="s">
        <v>23</v>
      </c>
      <c r="I144" s="80" t="n">
        <f aca="false">95000*1.19</f>
        <v>113050</v>
      </c>
      <c r="J144" s="81" t="s">
        <v>24</v>
      </c>
      <c r="K144" s="81" t="s">
        <v>252</v>
      </c>
      <c r="L144" s="81" t="s">
        <v>184</v>
      </c>
      <c r="M144" s="82" t="s">
        <v>23</v>
      </c>
      <c r="N144" s="83" t="n">
        <v>94637.15</v>
      </c>
      <c r="O144" s="18" t="s">
        <v>452</v>
      </c>
      <c r="P144" s="83" t="n">
        <v>94637.15</v>
      </c>
      <c r="Q144" s="47" t="s">
        <v>28</v>
      </c>
    </row>
    <row r="145" customFormat="false" ht="22.5" hidden="false" customHeight="false" outlineLevel="0" collapsed="false">
      <c r="A145" s="13" t="s">
        <v>209</v>
      </c>
      <c r="B145" s="27" t="s">
        <v>453</v>
      </c>
      <c r="C145" s="28" t="n">
        <v>43543</v>
      </c>
      <c r="D145" s="27" t="s">
        <v>454</v>
      </c>
      <c r="E145" s="27" t="s">
        <v>63</v>
      </c>
      <c r="F145" s="29" t="n">
        <v>1</v>
      </c>
      <c r="G145" s="27" t="s">
        <v>435</v>
      </c>
      <c r="H145" s="27" t="s">
        <v>23</v>
      </c>
      <c r="I145" s="80" t="n">
        <f aca="false">214093.25*1.19</f>
        <v>254770.9675</v>
      </c>
      <c r="J145" s="81" t="s">
        <v>24</v>
      </c>
      <c r="K145" s="81" t="s">
        <v>252</v>
      </c>
      <c r="L145" s="81" t="s">
        <v>184</v>
      </c>
      <c r="M145" s="82" t="s">
        <v>23</v>
      </c>
      <c r="N145" s="83" t="n">
        <v>246317.6</v>
      </c>
      <c r="O145" s="18" t="s">
        <v>455</v>
      </c>
      <c r="P145" s="83" t="n">
        <v>246317.6</v>
      </c>
      <c r="Q145" s="47" t="s">
        <v>28</v>
      </c>
    </row>
    <row r="146" customFormat="false" ht="15" hidden="false" customHeight="false" outlineLevel="0" collapsed="false">
      <c r="A146" s="13"/>
      <c r="B146" s="27"/>
      <c r="C146" s="28"/>
      <c r="D146" s="27"/>
      <c r="E146" s="27"/>
      <c r="F146" s="29"/>
      <c r="G146" s="27"/>
      <c r="H146" s="27"/>
      <c r="I146" s="80"/>
      <c r="J146" s="81"/>
      <c r="K146" s="81"/>
      <c r="L146" s="81"/>
      <c r="M146" s="82"/>
      <c r="N146" s="83"/>
      <c r="O146" s="18"/>
      <c r="P146" s="25"/>
      <c r="Q146" s="25"/>
    </row>
    <row r="147" customFormat="false" ht="34.5" hidden="false" customHeight="false" outlineLevel="0" collapsed="false">
      <c r="A147" s="11" t="s">
        <v>18</v>
      </c>
      <c r="B147" s="27" t="s">
        <v>456</v>
      </c>
      <c r="C147" s="28" t="s">
        <v>183</v>
      </c>
      <c r="D147" s="27" t="s">
        <v>457</v>
      </c>
      <c r="E147" s="27" t="s">
        <v>54</v>
      </c>
      <c r="F147" s="29" t="n">
        <v>4</v>
      </c>
      <c r="G147" s="27" t="s">
        <v>458</v>
      </c>
      <c r="H147" s="27" t="s">
        <v>23</v>
      </c>
      <c r="I147" s="80" t="n">
        <v>34780.28</v>
      </c>
      <c r="J147" s="81" t="s">
        <v>24</v>
      </c>
      <c r="K147" s="81" t="s">
        <v>30</v>
      </c>
      <c r="L147" s="81" t="s">
        <v>65</v>
      </c>
      <c r="M147" s="82" t="s">
        <v>23</v>
      </c>
      <c r="N147" s="83" t="n">
        <v>35453.82</v>
      </c>
      <c r="O147" s="18" t="s">
        <v>459</v>
      </c>
      <c r="P147" s="83" t="n">
        <v>35453.82</v>
      </c>
      <c r="Q147" s="47" t="s">
        <v>28</v>
      </c>
    </row>
    <row r="148" customFormat="false" ht="34.5" hidden="false" customHeight="false" outlineLevel="0" collapsed="false">
      <c r="A148" s="11" t="s">
        <v>29</v>
      </c>
      <c r="B148" s="14" t="s">
        <v>460</v>
      </c>
      <c r="C148" s="20" t="n">
        <v>43634</v>
      </c>
      <c r="D148" s="14" t="s">
        <v>461</v>
      </c>
      <c r="E148" s="14" t="s">
        <v>54</v>
      </c>
      <c r="F148" s="15" t="n">
        <v>4</v>
      </c>
      <c r="G148" s="14" t="s">
        <v>458</v>
      </c>
      <c r="H148" s="14" t="s">
        <v>23</v>
      </c>
      <c r="I148" s="32" t="n">
        <v>32469.15</v>
      </c>
      <c r="J148" s="14" t="s">
        <v>24</v>
      </c>
      <c r="K148" s="14" t="s">
        <v>462</v>
      </c>
      <c r="L148" s="14" t="s">
        <v>39</v>
      </c>
      <c r="M148" s="14" t="s">
        <v>23</v>
      </c>
      <c r="N148" s="31" t="n">
        <v>26940.5</v>
      </c>
      <c r="O148" s="18" t="s">
        <v>463</v>
      </c>
      <c r="P148" s="31" t="n">
        <v>26940.5</v>
      </c>
      <c r="Q148" s="47" t="s">
        <v>28</v>
      </c>
    </row>
    <row r="149" customFormat="false" ht="15" hidden="false" customHeight="false" outlineLevel="0" collapsed="false">
      <c r="A149" s="13" t="s">
        <v>45</v>
      </c>
      <c r="B149" s="14" t="s">
        <v>464</v>
      </c>
      <c r="C149" s="20" t="s">
        <v>430</v>
      </c>
      <c r="D149" s="14" t="s">
        <v>465</v>
      </c>
      <c r="E149" s="14" t="s">
        <v>54</v>
      </c>
      <c r="F149" s="15" t="n">
        <v>4</v>
      </c>
      <c r="G149" s="14" t="s">
        <v>466</v>
      </c>
      <c r="H149" s="14" t="s">
        <v>23</v>
      </c>
      <c r="I149" s="32" t="n">
        <v>35700</v>
      </c>
      <c r="J149" s="14" t="s">
        <v>24</v>
      </c>
      <c r="K149" s="14" t="s">
        <v>430</v>
      </c>
      <c r="L149" s="14" t="s">
        <v>56</v>
      </c>
      <c r="M149" s="14" t="s">
        <v>23</v>
      </c>
      <c r="N149" s="31" t="n">
        <v>35243.05</v>
      </c>
      <c r="O149" s="18" t="s">
        <v>431</v>
      </c>
      <c r="P149" s="31" t="n">
        <v>35243.05</v>
      </c>
      <c r="Q149" s="47" t="s">
        <v>28</v>
      </c>
    </row>
    <row r="150" customFormat="false" ht="34.5" hidden="false" customHeight="false" outlineLevel="0" collapsed="false">
      <c r="A150" s="11" t="s">
        <v>18</v>
      </c>
      <c r="B150" s="27" t="s">
        <v>467</v>
      </c>
      <c r="C150" s="28" t="s">
        <v>468</v>
      </c>
      <c r="D150" s="27" t="s">
        <v>469</v>
      </c>
      <c r="E150" s="27" t="s">
        <v>54</v>
      </c>
      <c r="F150" s="29" t="n">
        <v>4</v>
      </c>
      <c r="G150" s="27" t="s">
        <v>466</v>
      </c>
      <c r="H150" s="27" t="s">
        <v>23</v>
      </c>
      <c r="I150" s="30" t="n">
        <v>35700</v>
      </c>
      <c r="J150" s="27" t="s">
        <v>24</v>
      </c>
      <c r="K150" s="27" t="s">
        <v>265</v>
      </c>
      <c r="L150" s="27" t="s">
        <v>39</v>
      </c>
      <c r="M150" s="14" t="s">
        <v>23</v>
      </c>
      <c r="N150" s="31" t="n">
        <v>34786.85</v>
      </c>
      <c r="O150" s="18" t="s">
        <v>470</v>
      </c>
      <c r="P150" s="31" t="n">
        <v>34786.85</v>
      </c>
      <c r="Q150" s="47" t="s">
        <v>28</v>
      </c>
    </row>
    <row r="151" customFormat="false" ht="34.5" hidden="false" customHeight="false" outlineLevel="0" collapsed="false">
      <c r="A151" s="11" t="s">
        <v>29</v>
      </c>
      <c r="B151" s="14" t="s">
        <v>471</v>
      </c>
      <c r="C151" s="20" t="n">
        <v>43658</v>
      </c>
      <c r="D151" s="14" t="s">
        <v>472</v>
      </c>
      <c r="E151" s="14" t="s">
        <v>54</v>
      </c>
      <c r="F151" s="15" t="n">
        <v>4</v>
      </c>
      <c r="G151" s="14" t="s">
        <v>466</v>
      </c>
      <c r="H151" s="14" t="s">
        <v>23</v>
      </c>
      <c r="I151" s="21" t="n">
        <v>46518.25</v>
      </c>
      <c r="J151" s="82" t="s">
        <v>24</v>
      </c>
      <c r="K151" s="82" t="s">
        <v>473</v>
      </c>
      <c r="L151" s="82" t="s">
        <v>43</v>
      </c>
      <c r="M151" s="82" t="s">
        <v>23</v>
      </c>
      <c r="N151" s="83" t="n">
        <v>46518.25</v>
      </c>
      <c r="O151" s="18" t="s">
        <v>474</v>
      </c>
      <c r="P151" s="83" t="n">
        <v>46518.25</v>
      </c>
      <c r="Q151" s="47" t="s">
        <v>28</v>
      </c>
    </row>
    <row r="152" customFormat="false" ht="34.5" hidden="false" customHeight="false" outlineLevel="0" collapsed="false">
      <c r="A152" s="11" t="s">
        <v>29</v>
      </c>
      <c r="B152" s="14" t="s">
        <v>475</v>
      </c>
      <c r="C152" s="20" t="s">
        <v>476</v>
      </c>
      <c r="D152" s="14" t="s">
        <v>477</v>
      </c>
      <c r="E152" s="14" t="s">
        <v>54</v>
      </c>
      <c r="F152" s="15" t="n">
        <v>4</v>
      </c>
      <c r="G152" s="14" t="s">
        <v>458</v>
      </c>
      <c r="H152" s="14" t="s">
        <v>23</v>
      </c>
      <c r="I152" s="32" t="n">
        <v>9752.05</v>
      </c>
      <c r="J152" s="14" t="s">
        <v>24</v>
      </c>
      <c r="K152" s="14" t="s">
        <v>476</v>
      </c>
      <c r="L152" s="14" t="s">
        <v>35</v>
      </c>
      <c r="M152" s="14" t="s">
        <v>23</v>
      </c>
      <c r="N152" s="31" t="n">
        <v>9752.05</v>
      </c>
      <c r="O152" s="18" t="s">
        <v>478</v>
      </c>
      <c r="P152" s="31" t="n">
        <v>9752.05</v>
      </c>
      <c r="Q152" s="47" t="s">
        <v>28</v>
      </c>
    </row>
    <row r="153" s="39" customFormat="true" ht="34.5" hidden="false" customHeight="false" outlineLevel="0" collapsed="false">
      <c r="A153" s="11" t="s">
        <v>29</v>
      </c>
      <c r="B153" s="14" t="s">
        <v>479</v>
      </c>
      <c r="C153" s="20" t="s">
        <v>204</v>
      </c>
      <c r="D153" s="14" t="s">
        <v>472</v>
      </c>
      <c r="E153" s="14" t="s">
        <v>54</v>
      </c>
      <c r="F153" s="15" t="n">
        <v>4</v>
      </c>
      <c r="G153" s="14" t="s">
        <v>458</v>
      </c>
      <c r="H153" s="14" t="s">
        <v>23</v>
      </c>
      <c r="I153" s="32" t="n">
        <v>10282.08</v>
      </c>
      <c r="J153" s="14" t="s">
        <v>24</v>
      </c>
      <c r="K153" s="14" t="s">
        <v>204</v>
      </c>
      <c r="L153" s="14" t="s">
        <v>26</v>
      </c>
      <c r="M153" s="14" t="s">
        <v>23</v>
      </c>
      <c r="N153" s="35" t="n">
        <v>9940.12</v>
      </c>
      <c r="O153" s="36" t="s">
        <v>480</v>
      </c>
      <c r="P153" s="35" t="n">
        <v>9940.12</v>
      </c>
      <c r="Q153" s="47" t="s">
        <v>28</v>
      </c>
    </row>
    <row r="154" s="39" customFormat="true" ht="34.5" hidden="false" customHeight="false" outlineLevel="0" collapsed="false">
      <c r="A154" s="11" t="s">
        <v>29</v>
      </c>
      <c r="B154" s="14" t="s">
        <v>481</v>
      </c>
      <c r="C154" s="20" t="s">
        <v>482</v>
      </c>
      <c r="D154" s="14" t="s">
        <v>472</v>
      </c>
      <c r="E154" s="14" t="s">
        <v>54</v>
      </c>
      <c r="F154" s="15" t="n">
        <v>4</v>
      </c>
      <c r="G154" s="14" t="s">
        <v>458</v>
      </c>
      <c r="H154" s="14" t="s">
        <v>23</v>
      </c>
      <c r="I154" s="32" t="n">
        <v>23730.54</v>
      </c>
      <c r="J154" s="14" t="s">
        <v>24</v>
      </c>
      <c r="K154" s="14" t="s">
        <v>204</v>
      </c>
      <c r="L154" s="14" t="s">
        <v>26</v>
      </c>
      <c r="M154" s="14" t="s">
        <v>23</v>
      </c>
      <c r="N154" s="35" t="n">
        <v>23410.14</v>
      </c>
      <c r="O154" s="36" t="s">
        <v>483</v>
      </c>
      <c r="P154" s="35" t="n">
        <v>23410.14</v>
      </c>
      <c r="Q154" s="47" t="s">
        <v>28</v>
      </c>
    </row>
    <row r="155" customFormat="false" ht="15" hidden="false" customHeight="false" outlineLevel="0" collapsed="false">
      <c r="A155" s="11"/>
      <c r="B155" s="14"/>
      <c r="C155" s="20"/>
      <c r="D155" s="14"/>
      <c r="E155" s="14"/>
      <c r="F155" s="15"/>
      <c r="G155" s="7" t="s">
        <v>50</v>
      </c>
      <c r="H155" s="14"/>
      <c r="I155" s="10" t="n">
        <f aca="false">SUM(I147:I154)</f>
        <v>228932.35</v>
      </c>
      <c r="J155" s="14"/>
      <c r="K155" s="14"/>
      <c r="L155" s="14"/>
      <c r="M155" s="14"/>
      <c r="N155" s="31"/>
      <c r="O155" s="18"/>
      <c r="P155" s="25"/>
      <c r="Q155" s="25"/>
    </row>
    <row r="156" customFormat="false" ht="33.75" hidden="false" customHeight="false" outlineLevel="0" collapsed="false">
      <c r="A156" s="13" t="s">
        <v>18</v>
      </c>
      <c r="B156" s="27" t="s">
        <v>484</v>
      </c>
      <c r="C156" s="28" t="s">
        <v>265</v>
      </c>
      <c r="D156" s="27" t="s">
        <v>485</v>
      </c>
      <c r="E156" s="14" t="s">
        <v>21</v>
      </c>
      <c r="F156" s="29" t="n">
        <v>1</v>
      </c>
      <c r="G156" s="27" t="s">
        <v>486</v>
      </c>
      <c r="H156" s="27" t="s">
        <v>23</v>
      </c>
      <c r="I156" s="30" t="n">
        <v>59500</v>
      </c>
      <c r="J156" s="27" t="s">
        <v>24</v>
      </c>
      <c r="K156" s="27" t="s">
        <v>265</v>
      </c>
      <c r="L156" s="27" t="s">
        <v>224</v>
      </c>
      <c r="M156" s="14" t="s">
        <v>23</v>
      </c>
      <c r="N156" s="31" t="n">
        <v>36308.77</v>
      </c>
      <c r="O156" s="18" t="s">
        <v>487</v>
      </c>
      <c r="P156" s="31" t="n">
        <v>36308.77</v>
      </c>
      <c r="Q156" s="47" t="s">
        <v>28</v>
      </c>
    </row>
    <row r="157" customFormat="false" ht="22.5" hidden="false" customHeight="false" outlineLevel="0" collapsed="false">
      <c r="A157" s="13" t="s">
        <v>45</v>
      </c>
      <c r="B157" s="27" t="s">
        <v>488</v>
      </c>
      <c r="C157" s="28" t="s">
        <v>489</v>
      </c>
      <c r="D157" s="27" t="s">
        <v>485</v>
      </c>
      <c r="E157" s="27" t="s">
        <v>21</v>
      </c>
      <c r="F157" s="29" t="n">
        <v>1</v>
      </c>
      <c r="G157" s="27" t="s">
        <v>486</v>
      </c>
      <c r="H157" s="27" t="s">
        <v>23</v>
      </c>
      <c r="I157" s="30" t="n">
        <v>29750</v>
      </c>
      <c r="J157" s="27" t="s">
        <v>24</v>
      </c>
      <c r="K157" s="27" t="s">
        <v>489</v>
      </c>
      <c r="L157" s="27" t="s">
        <v>65</v>
      </c>
      <c r="M157" s="14" t="s">
        <v>23</v>
      </c>
      <c r="N157" s="31" t="n">
        <v>20944</v>
      </c>
      <c r="O157" s="18" t="s">
        <v>490</v>
      </c>
      <c r="P157" s="31" t="n">
        <v>20944</v>
      </c>
      <c r="Q157" s="47" t="s">
        <v>28</v>
      </c>
    </row>
    <row r="158" customFormat="false" ht="33.75" hidden="false" customHeight="false" outlineLevel="0" collapsed="false">
      <c r="A158" s="13" t="s">
        <v>45</v>
      </c>
      <c r="B158" s="14" t="s">
        <v>491</v>
      </c>
      <c r="C158" s="20" t="n">
        <v>43678</v>
      </c>
      <c r="D158" s="14" t="s">
        <v>492</v>
      </c>
      <c r="E158" s="14" t="s">
        <v>21</v>
      </c>
      <c r="F158" s="15" t="n">
        <v>1</v>
      </c>
      <c r="G158" s="14" t="s">
        <v>493</v>
      </c>
      <c r="H158" s="14" t="s">
        <v>23</v>
      </c>
      <c r="I158" s="32" t="n">
        <v>41650</v>
      </c>
      <c r="J158" s="14" t="s">
        <v>24</v>
      </c>
      <c r="K158" s="14" t="s">
        <v>494</v>
      </c>
      <c r="L158" s="14" t="s">
        <v>495</v>
      </c>
      <c r="M158" s="14" t="s">
        <v>23</v>
      </c>
      <c r="N158" s="31" t="n">
        <v>30938.84</v>
      </c>
      <c r="O158" s="18" t="s">
        <v>44</v>
      </c>
      <c r="P158" s="31" t="n">
        <v>30938.84</v>
      </c>
      <c r="Q158" s="47" t="s">
        <v>28</v>
      </c>
    </row>
    <row r="159" customFormat="false" ht="15" hidden="false" customHeight="false" outlineLevel="0" collapsed="false">
      <c r="A159" s="13"/>
      <c r="B159" s="14"/>
      <c r="C159" s="20"/>
      <c r="D159" s="14"/>
      <c r="E159" s="14"/>
      <c r="F159" s="15"/>
      <c r="G159" s="7" t="s">
        <v>50</v>
      </c>
      <c r="H159" s="14"/>
      <c r="I159" s="10" t="n">
        <f aca="false">SUM(I156:I158)</f>
        <v>130900</v>
      </c>
      <c r="J159" s="14"/>
      <c r="K159" s="14"/>
      <c r="L159" s="14"/>
      <c r="M159" s="14"/>
      <c r="N159" s="31"/>
      <c r="O159" s="18"/>
      <c r="P159" s="25"/>
      <c r="Q159" s="25"/>
    </row>
    <row r="160" customFormat="false" ht="33.75" hidden="false" customHeight="false" outlineLevel="0" collapsed="false">
      <c r="A160" s="34" t="s">
        <v>45</v>
      </c>
      <c r="B160" s="14" t="s">
        <v>496</v>
      </c>
      <c r="C160" s="20" t="s">
        <v>207</v>
      </c>
      <c r="D160" s="14" t="s">
        <v>497</v>
      </c>
      <c r="E160" s="14" t="s">
        <v>21</v>
      </c>
      <c r="F160" s="15" t="n">
        <v>1</v>
      </c>
      <c r="G160" s="14" t="s">
        <v>498</v>
      </c>
      <c r="H160" s="14" t="s">
        <v>23</v>
      </c>
      <c r="I160" s="32" t="n">
        <v>59500</v>
      </c>
      <c r="J160" s="14" t="s">
        <v>24</v>
      </c>
      <c r="K160" s="14" t="s">
        <v>204</v>
      </c>
      <c r="L160" s="14" t="s">
        <v>57</v>
      </c>
      <c r="M160" s="14" t="s">
        <v>23</v>
      </c>
      <c r="N160" s="31" t="n">
        <v>47781.15</v>
      </c>
      <c r="O160" s="18" t="s">
        <v>499</v>
      </c>
      <c r="P160" s="31" t="n">
        <v>47781.15</v>
      </c>
      <c r="Q160" s="47" t="s">
        <v>28</v>
      </c>
    </row>
    <row r="161" customFormat="false" ht="33.75" hidden="false" customHeight="false" outlineLevel="0" collapsed="false">
      <c r="A161" s="13" t="s">
        <v>18</v>
      </c>
      <c r="B161" s="27" t="s">
        <v>500</v>
      </c>
      <c r="C161" s="28" t="n">
        <v>43592</v>
      </c>
      <c r="D161" s="27" t="s">
        <v>421</v>
      </c>
      <c r="E161" s="27" t="s">
        <v>54</v>
      </c>
      <c r="F161" s="29" t="n">
        <v>2</v>
      </c>
      <c r="G161" s="27" t="s">
        <v>501</v>
      </c>
      <c r="H161" s="27" t="s">
        <v>23</v>
      </c>
      <c r="I161" s="30" t="n">
        <v>35700</v>
      </c>
      <c r="J161" s="27" t="s">
        <v>24</v>
      </c>
      <c r="K161" s="27" t="s">
        <v>502</v>
      </c>
      <c r="L161" s="27" t="s">
        <v>35</v>
      </c>
      <c r="M161" s="14" t="s">
        <v>23</v>
      </c>
      <c r="N161" s="31" t="n">
        <v>6784.79</v>
      </c>
      <c r="O161" s="18" t="s">
        <v>503</v>
      </c>
      <c r="P161" s="31" t="n">
        <v>6784.79</v>
      </c>
      <c r="Q161" s="47" t="s">
        <v>28</v>
      </c>
    </row>
    <row r="162" customFormat="false" ht="33.75" hidden="false" customHeight="false" outlineLevel="0" collapsed="false">
      <c r="A162" s="13" t="s">
        <v>18</v>
      </c>
      <c r="B162" s="27" t="s">
        <v>504</v>
      </c>
      <c r="C162" s="28" t="s">
        <v>505</v>
      </c>
      <c r="D162" s="27" t="s">
        <v>506</v>
      </c>
      <c r="E162" s="27" t="s">
        <v>201</v>
      </c>
      <c r="F162" s="29" t="n">
        <v>3</v>
      </c>
      <c r="G162" s="27" t="s">
        <v>507</v>
      </c>
      <c r="H162" s="27" t="s">
        <v>23</v>
      </c>
      <c r="I162" s="30" t="n">
        <v>35518.64</v>
      </c>
      <c r="J162" s="27" t="s">
        <v>24</v>
      </c>
      <c r="K162" s="27" t="s">
        <v>204</v>
      </c>
      <c r="L162" s="27" t="s">
        <v>57</v>
      </c>
      <c r="M162" s="14" t="s">
        <v>23</v>
      </c>
      <c r="N162" s="31" t="n">
        <v>28199.08</v>
      </c>
      <c r="O162" s="18" t="s">
        <v>508</v>
      </c>
      <c r="P162" s="31" t="n">
        <v>28199.08</v>
      </c>
      <c r="Q162" s="47" t="s">
        <v>28</v>
      </c>
    </row>
    <row r="163" customFormat="false" ht="33.75" hidden="false" customHeight="false" outlineLevel="0" collapsed="false">
      <c r="A163" s="13" t="s">
        <v>18</v>
      </c>
      <c r="B163" s="27" t="s">
        <v>509</v>
      </c>
      <c r="C163" s="28" t="s">
        <v>179</v>
      </c>
      <c r="D163" s="27" t="s">
        <v>506</v>
      </c>
      <c r="E163" s="27" t="s">
        <v>201</v>
      </c>
      <c r="F163" s="29" t="n">
        <v>2</v>
      </c>
      <c r="G163" s="27" t="s">
        <v>507</v>
      </c>
      <c r="H163" s="27" t="s">
        <v>23</v>
      </c>
      <c r="I163" s="30" t="n">
        <f aca="false">29847.6*1.19</f>
        <v>35518.644</v>
      </c>
      <c r="J163" s="27" t="s">
        <v>24</v>
      </c>
      <c r="K163" s="27" t="s">
        <v>60</v>
      </c>
      <c r="L163" s="27" t="s">
        <v>65</v>
      </c>
      <c r="M163" s="14" t="s">
        <v>23</v>
      </c>
      <c r="N163" s="31" t="n">
        <v>13453.25</v>
      </c>
      <c r="O163" s="18" t="s">
        <v>510</v>
      </c>
      <c r="P163" s="31" t="n">
        <v>13453.25</v>
      </c>
      <c r="Q163" s="47" t="s">
        <v>28</v>
      </c>
    </row>
    <row r="164" customFormat="false" ht="33.75" hidden="false" customHeight="false" outlineLevel="0" collapsed="false">
      <c r="A164" s="13" t="s">
        <v>18</v>
      </c>
      <c r="B164" s="27" t="s">
        <v>511</v>
      </c>
      <c r="C164" s="28" t="n">
        <v>43536</v>
      </c>
      <c r="D164" s="27" t="s">
        <v>506</v>
      </c>
      <c r="E164" s="27" t="s">
        <v>201</v>
      </c>
      <c r="F164" s="29" t="n">
        <v>2</v>
      </c>
      <c r="G164" s="27" t="s">
        <v>507</v>
      </c>
      <c r="H164" s="27" t="s">
        <v>23</v>
      </c>
      <c r="I164" s="30" t="n">
        <v>35518.64</v>
      </c>
      <c r="J164" s="27" t="s">
        <v>24</v>
      </c>
      <c r="K164" s="27" t="s">
        <v>60</v>
      </c>
      <c r="L164" s="27" t="s">
        <v>65</v>
      </c>
      <c r="M164" s="14" t="s">
        <v>23</v>
      </c>
      <c r="N164" s="31" t="n">
        <v>25009.85</v>
      </c>
      <c r="O164" s="18" t="s">
        <v>512</v>
      </c>
      <c r="P164" s="31" t="n">
        <v>25009.85</v>
      </c>
      <c r="Q164" s="47" t="s">
        <v>28</v>
      </c>
    </row>
    <row r="165" customFormat="false" ht="33.75" hidden="false" customHeight="false" outlineLevel="0" collapsed="false">
      <c r="A165" s="13" t="s">
        <v>18</v>
      </c>
      <c r="B165" s="27" t="s">
        <v>513</v>
      </c>
      <c r="C165" s="28" t="n">
        <v>43606</v>
      </c>
      <c r="D165" s="27" t="s">
        <v>514</v>
      </c>
      <c r="E165" s="27" t="s">
        <v>201</v>
      </c>
      <c r="F165" s="29" t="n">
        <v>2</v>
      </c>
      <c r="G165" s="27" t="s">
        <v>507</v>
      </c>
      <c r="H165" s="27" t="s">
        <v>23</v>
      </c>
      <c r="I165" s="30" t="n">
        <v>33778.57</v>
      </c>
      <c r="J165" s="27" t="s">
        <v>24</v>
      </c>
      <c r="K165" s="27" t="s">
        <v>34</v>
      </c>
      <c r="L165" s="27" t="s">
        <v>39</v>
      </c>
      <c r="M165" s="14" t="s">
        <v>23</v>
      </c>
      <c r="N165" s="31" t="n">
        <v>33673.07</v>
      </c>
      <c r="O165" s="18" t="s">
        <v>44</v>
      </c>
      <c r="P165" s="31" t="n">
        <v>33673.07</v>
      </c>
      <c r="Q165" s="47" t="s">
        <v>28</v>
      </c>
    </row>
    <row r="166" s="39" customFormat="true" ht="33.75" hidden="false" customHeight="false" outlineLevel="0" collapsed="false">
      <c r="A166" s="13" t="s">
        <v>18</v>
      </c>
      <c r="B166" s="14" t="s">
        <v>515</v>
      </c>
      <c r="C166" s="20" t="s">
        <v>193</v>
      </c>
      <c r="D166" s="14" t="s">
        <v>506</v>
      </c>
      <c r="E166" s="14" t="s">
        <v>201</v>
      </c>
      <c r="F166" s="15" t="n">
        <v>2</v>
      </c>
      <c r="G166" s="14" t="s">
        <v>507</v>
      </c>
      <c r="H166" s="14" t="s">
        <v>23</v>
      </c>
      <c r="I166" s="32" t="n">
        <v>29839.25</v>
      </c>
      <c r="J166" s="14" t="s">
        <v>24</v>
      </c>
      <c r="K166" s="14" t="s">
        <v>193</v>
      </c>
      <c r="L166" s="14" t="s">
        <v>86</v>
      </c>
      <c r="M166" s="14" t="s">
        <v>23</v>
      </c>
      <c r="N166" s="35"/>
      <c r="O166" s="36"/>
      <c r="P166" s="37"/>
      <c r="Q166" s="38" t="s">
        <v>147</v>
      </c>
    </row>
    <row r="167" customFormat="false" ht="33.75" hidden="false" customHeight="false" outlineLevel="0" collapsed="false">
      <c r="A167" s="13" t="s">
        <v>18</v>
      </c>
      <c r="B167" s="14" t="s">
        <v>516</v>
      </c>
      <c r="C167" s="20" t="s">
        <v>478</v>
      </c>
      <c r="D167" s="14" t="s">
        <v>506</v>
      </c>
      <c r="E167" s="14" t="s">
        <v>201</v>
      </c>
      <c r="F167" s="15" t="n">
        <v>2</v>
      </c>
      <c r="G167" s="14" t="s">
        <v>507</v>
      </c>
      <c r="H167" s="14" t="s">
        <v>23</v>
      </c>
      <c r="I167" s="32" t="n">
        <v>25977.7</v>
      </c>
      <c r="J167" s="14" t="s">
        <v>24</v>
      </c>
      <c r="K167" s="14" t="s">
        <v>42</v>
      </c>
      <c r="L167" s="14" t="s">
        <v>48</v>
      </c>
      <c r="M167" s="14" t="s">
        <v>23</v>
      </c>
      <c r="N167" s="31" t="n">
        <v>23186.24</v>
      </c>
      <c r="O167" s="18" t="s">
        <v>517</v>
      </c>
      <c r="P167" s="31" t="n">
        <v>23186.24</v>
      </c>
      <c r="Q167" s="47" t="s">
        <v>28</v>
      </c>
    </row>
    <row r="168" customFormat="false" ht="33.75" hidden="false" customHeight="false" outlineLevel="0" collapsed="false">
      <c r="A168" s="13" t="s">
        <v>18</v>
      </c>
      <c r="B168" s="14" t="s">
        <v>518</v>
      </c>
      <c r="C168" s="20" t="s">
        <v>204</v>
      </c>
      <c r="D168" s="14" t="s">
        <v>506</v>
      </c>
      <c r="E168" s="14" t="s">
        <v>201</v>
      </c>
      <c r="F168" s="15" t="n">
        <v>2</v>
      </c>
      <c r="G168" s="14" t="s">
        <v>507</v>
      </c>
      <c r="H168" s="14" t="s">
        <v>23</v>
      </c>
      <c r="I168" s="32" t="n">
        <v>27517.6</v>
      </c>
      <c r="J168" s="14" t="s">
        <v>24</v>
      </c>
      <c r="K168" s="14" t="s">
        <v>204</v>
      </c>
      <c r="L168" s="14" t="s">
        <v>39</v>
      </c>
      <c r="M168" s="14" t="s">
        <v>23</v>
      </c>
      <c r="N168" s="31" t="n">
        <v>30072.81</v>
      </c>
      <c r="O168" s="18" t="s">
        <v>519</v>
      </c>
      <c r="P168" s="31" t="n">
        <v>30072.81</v>
      </c>
      <c r="Q168" s="47" t="s">
        <v>28</v>
      </c>
    </row>
    <row r="169" s="39" customFormat="true" ht="15" hidden="false" customHeight="false" outlineLevel="0" collapsed="false">
      <c r="A169" s="13" t="s">
        <v>45</v>
      </c>
      <c r="B169" s="14" t="s">
        <v>520</v>
      </c>
      <c r="C169" s="20" t="n">
        <v>43755</v>
      </c>
      <c r="D169" s="14" t="s">
        <v>521</v>
      </c>
      <c r="E169" s="14" t="s">
        <v>21</v>
      </c>
      <c r="F169" s="15" t="n">
        <v>1</v>
      </c>
      <c r="G169" s="14" t="s">
        <v>522</v>
      </c>
      <c r="H169" s="14" t="s">
        <v>23</v>
      </c>
      <c r="I169" s="32" t="n">
        <v>114597</v>
      </c>
      <c r="J169" s="14" t="s">
        <v>24</v>
      </c>
      <c r="K169" s="14" t="s">
        <v>523</v>
      </c>
      <c r="L169" s="14" t="s">
        <v>224</v>
      </c>
      <c r="M169" s="14" t="s">
        <v>23</v>
      </c>
      <c r="N169" s="35"/>
      <c r="O169" s="36"/>
      <c r="P169" s="37"/>
      <c r="Q169" s="38" t="s">
        <v>147</v>
      </c>
    </row>
    <row r="170" customFormat="false" ht="22.5" hidden="false" customHeight="false" outlineLevel="0" collapsed="false">
      <c r="A170" s="34" t="s">
        <v>209</v>
      </c>
      <c r="B170" s="27" t="s">
        <v>524</v>
      </c>
      <c r="C170" s="28" t="s">
        <v>91</v>
      </c>
      <c r="D170" s="27" t="s">
        <v>525</v>
      </c>
      <c r="E170" s="27" t="s">
        <v>21</v>
      </c>
      <c r="F170" s="29" t="n">
        <v>3</v>
      </c>
      <c r="G170" s="27" t="s">
        <v>526</v>
      </c>
      <c r="H170" s="27" t="s">
        <v>23</v>
      </c>
      <c r="I170" s="30" t="n">
        <v>51408</v>
      </c>
      <c r="J170" s="27" t="s">
        <v>24</v>
      </c>
      <c r="K170" s="27" t="s">
        <v>91</v>
      </c>
      <c r="L170" s="27" t="s">
        <v>48</v>
      </c>
      <c r="M170" s="14" t="s">
        <v>23</v>
      </c>
      <c r="N170" s="31" t="n">
        <v>51408</v>
      </c>
      <c r="O170" s="18" t="s">
        <v>527</v>
      </c>
      <c r="P170" s="31" t="n">
        <v>51408</v>
      </c>
      <c r="Q170" s="47" t="s">
        <v>28</v>
      </c>
    </row>
    <row r="171" customFormat="false" ht="22.5" hidden="false" customHeight="false" outlineLevel="0" collapsed="false">
      <c r="A171" s="34" t="s">
        <v>45</v>
      </c>
      <c r="B171" s="27" t="s">
        <v>528</v>
      </c>
      <c r="C171" s="28" t="n">
        <v>43563</v>
      </c>
      <c r="D171" s="27" t="s">
        <v>529</v>
      </c>
      <c r="E171" s="27" t="s">
        <v>54</v>
      </c>
      <c r="F171" s="29" t="n">
        <v>2</v>
      </c>
      <c r="G171" s="27" t="s">
        <v>530</v>
      </c>
      <c r="H171" s="27" t="s">
        <v>23</v>
      </c>
      <c r="I171" s="30" t="n">
        <v>34153</v>
      </c>
      <c r="J171" s="27" t="s">
        <v>24</v>
      </c>
      <c r="K171" s="27" t="s">
        <v>531</v>
      </c>
      <c r="L171" s="27" t="s">
        <v>502</v>
      </c>
      <c r="M171" s="14" t="s">
        <v>23</v>
      </c>
      <c r="N171" s="31" t="n">
        <v>34153.01</v>
      </c>
      <c r="O171" s="18" t="s">
        <v>532</v>
      </c>
      <c r="P171" s="31" t="n">
        <v>34153.01</v>
      </c>
      <c r="Q171" s="47" t="s">
        <v>28</v>
      </c>
    </row>
    <row r="172" customFormat="false" ht="15" hidden="false" customHeight="false" outlineLevel="0" collapsed="false">
      <c r="A172" s="34" t="s">
        <v>45</v>
      </c>
      <c r="B172" s="14" t="s">
        <v>533</v>
      </c>
      <c r="C172" s="20" t="n">
        <v>43689</v>
      </c>
      <c r="D172" s="14" t="s">
        <v>287</v>
      </c>
      <c r="E172" s="14" t="s">
        <v>54</v>
      </c>
      <c r="F172" s="15" t="n">
        <v>5</v>
      </c>
      <c r="G172" s="14" t="s">
        <v>534</v>
      </c>
      <c r="H172" s="14" t="s">
        <v>23</v>
      </c>
      <c r="I172" s="32" t="n">
        <v>35700</v>
      </c>
      <c r="J172" s="14" t="s">
        <v>24</v>
      </c>
      <c r="K172" s="14" t="s">
        <v>289</v>
      </c>
      <c r="L172" s="14" t="s">
        <v>290</v>
      </c>
      <c r="M172" s="14" t="s">
        <v>23</v>
      </c>
      <c r="N172" s="31" t="n">
        <v>35700</v>
      </c>
      <c r="O172" s="18" t="s">
        <v>44</v>
      </c>
      <c r="P172" s="31" t="n">
        <v>35700</v>
      </c>
      <c r="Q172" s="47" t="s">
        <v>28</v>
      </c>
    </row>
    <row r="173" customFormat="false" ht="33.75" hidden="false" customHeight="false" outlineLevel="0" collapsed="false">
      <c r="A173" s="13" t="s">
        <v>18</v>
      </c>
      <c r="B173" s="14" t="s">
        <v>535</v>
      </c>
      <c r="C173" s="20" t="n">
        <v>43733</v>
      </c>
      <c r="D173" s="14" t="s">
        <v>536</v>
      </c>
      <c r="E173" s="14" t="s">
        <v>54</v>
      </c>
      <c r="F173" s="15" t="n">
        <v>3</v>
      </c>
      <c r="G173" s="14" t="s">
        <v>537</v>
      </c>
      <c r="H173" s="14" t="s">
        <v>23</v>
      </c>
      <c r="I173" s="32" t="n">
        <v>145600.64</v>
      </c>
      <c r="J173" s="14" t="s">
        <v>24</v>
      </c>
      <c r="K173" s="14" t="s">
        <v>193</v>
      </c>
      <c r="L173" s="14" t="s">
        <v>177</v>
      </c>
      <c r="M173" s="14" t="s">
        <v>23</v>
      </c>
      <c r="N173" s="31" t="n">
        <v>145600.64</v>
      </c>
      <c r="O173" s="18" t="s">
        <v>538</v>
      </c>
      <c r="P173" s="31" t="n">
        <v>145600.64</v>
      </c>
      <c r="Q173" s="47" t="s">
        <v>28</v>
      </c>
    </row>
    <row r="174" customFormat="false" ht="33.75" hidden="false" customHeight="false" outlineLevel="0" collapsed="false">
      <c r="A174" s="13" t="s">
        <v>18</v>
      </c>
      <c r="B174" s="27" t="s">
        <v>539</v>
      </c>
      <c r="C174" s="28" t="s">
        <v>540</v>
      </c>
      <c r="D174" s="27" t="s">
        <v>541</v>
      </c>
      <c r="E174" s="27" t="s">
        <v>54</v>
      </c>
      <c r="F174" s="29" t="n">
        <v>3</v>
      </c>
      <c r="G174" s="27" t="s">
        <v>542</v>
      </c>
      <c r="H174" s="27" t="s">
        <v>23</v>
      </c>
      <c r="I174" s="30" t="n">
        <v>155686.67</v>
      </c>
      <c r="J174" s="27" t="s">
        <v>24</v>
      </c>
      <c r="K174" s="27" t="s">
        <v>30</v>
      </c>
      <c r="L174" s="27" t="s">
        <v>31</v>
      </c>
      <c r="M174" s="14" t="s">
        <v>23</v>
      </c>
      <c r="N174" s="31" t="n">
        <v>155686.67</v>
      </c>
      <c r="O174" s="18" t="s">
        <v>543</v>
      </c>
      <c r="P174" s="31" t="n">
        <v>155686.67</v>
      </c>
      <c r="Q174" s="47" t="s">
        <v>28</v>
      </c>
    </row>
    <row r="175" customFormat="false" ht="33.75" hidden="false" customHeight="false" outlineLevel="0" collapsed="false">
      <c r="A175" s="13" t="s">
        <v>18</v>
      </c>
      <c r="B175" s="14" t="s">
        <v>544</v>
      </c>
      <c r="C175" s="20" t="n">
        <v>43627</v>
      </c>
      <c r="D175" s="14" t="s">
        <v>59</v>
      </c>
      <c r="E175" s="14" t="s">
        <v>54</v>
      </c>
      <c r="F175" s="29" t="n">
        <v>3</v>
      </c>
      <c r="G175" s="14" t="s">
        <v>542</v>
      </c>
      <c r="H175" s="14" t="s">
        <v>23</v>
      </c>
      <c r="I175" s="32" t="n">
        <v>150643.65</v>
      </c>
      <c r="J175" s="14" t="s">
        <v>24</v>
      </c>
      <c r="K175" s="14" t="s">
        <v>34</v>
      </c>
      <c r="L175" s="14" t="s">
        <v>39</v>
      </c>
      <c r="M175" s="14" t="s">
        <v>23</v>
      </c>
      <c r="N175" s="31" t="n">
        <v>150643.65</v>
      </c>
      <c r="O175" s="18" t="s">
        <v>545</v>
      </c>
      <c r="P175" s="31" t="n">
        <v>150643.65</v>
      </c>
      <c r="Q175" s="47" t="s">
        <v>28</v>
      </c>
    </row>
    <row r="176" customFormat="false" ht="33.75" hidden="false" customHeight="false" outlineLevel="0" collapsed="false">
      <c r="A176" s="13" t="s">
        <v>18</v>
      </c>
      <c r="B176" s="14" t="s">
        <v>546</v>
      </c>
      <c r="C176" s="20" t="n">
        <v>43663</v>
      </c>
      <c r="D176" s="14" t="s">
        <v>547</v>
      </c>
      <c r="E176" s="14" t="s">
        <v>54</v>
      </c>
      <c r="F176" s="29" t="n">
        <v>3</v>
      </c>
      <c r="G176" s="14" t="s">
        <v>542</v>
      </c>
      <c r="H176" s="14" t="s">
        <v>23</v>
      </c>
      <c r="I176" s="32" t="n">
        <v>145600.64</v>
      </c>
      <c r="J176" s="14" t="s">
        <v>24</v>
      </c>
      <c r="K176" s="14" t="s">
        <v>42</v>
      </c>
      <c r="L176" s="14" t="s">
        <v>48</v>
      </c>
      <c r="M176" s="14" t="s">
        <v>23</v>
      </c>
      <c r="N176" s="31" t="n">
        <v>145600.64</v>
      </c>
      <c r="O176" s="18" t="s">
        <v>548</v>
      </c>
      <c r="P176" s="31" t="n">
        <v>145600.64</v>
      </c>
      <c r="Q176" s="47" t="s">
        <v>28</v>
      </c>
    </row>
    <row r="177" s="39" customFormat="true" ht="33.75" hidden="false" customHeight="false" outlineLevel="0" collapsed="false">
      <c r="A177" s="13" t="s">
        <v>18</v>
      </c>
      <c r="B177" s="14" t="s">
        <v>549</v>
      </c>
      <c r="C177" s="20" t="n">
        <v>43704</v>
      </c>
      <c r="D177" s="14" t="s">
        <v>550</v>
      </c>
      <c r="E177" s="14" t="s">
        <v>54</v>
      </c>
      <c r="F177" s="29" t="n">
        <v>3</v>
      </c>
      <c r="G177" s="14" t="s">
        <v>542</v>
      </c>
      <c r="H177" s="14" t="s">
        <v>23</v>
      </c>
      <c r="I177" s="32" t="n">
        <v>314468.5</v>
      </c>
      <c r="J177" s="14" t="s">
        <v>24</v>
      </c>
      <c r="K177" s="14" t="s">
        <v>47</v>
      </c>
      <c r="L177" s="14" t="s">
        <v>224</v>
      </c>
      <c r="M177" s="14" t="s">
        <v>23</v>
      </c>
      <c r="N177" s="35" t="n">
        <v>235851.39</v>
      </c>
      <c r="O177" s="36" t="s">
        <v>551</v>
      </c>
      <c r="P177" s="37"/>
      <c r="Q177" s="37" t="s">
        <v>552</v>
      </c>
    </row>
    <row r="178" customFormat="false" ht="15" hidden="false" customHeight="false" outlineLevel="0" collapsed="false">
      <c r="A178" s="34" t="s">
        <v>138</v>
      </c>
      <c r="B178" s="86" t="n">
        <v>604</v>
      </c>
      <c r="C178" s="86" t="s">
        <v>553</v>
      </c>
      <c r="D178" s="87" t="s">
        <v>387</v>
      </c>
      <c r="E178" s="14" t="s">
        <v>21</v>
      </c>
      <c r="F178" s="87" t="n">
        <v>3</v>
      </c>
      <c r="G178" s="87" t="s">
        <v>554</v>
      </c>
      <c r="H178" s="14" t="s">
        <v>23</v>
      </c>
      <c r="I178" s="88" t="n">
        <v>11900</v>
      </c>
      <c r="J178" s="34" t="s">
        <v>24</v>
      </c>
      <c r="K178" s="86" t="s">
        <v>553</v>
      </c>
      <c r="L178" s="86" t="s">
        <v>555</v>
      </c>
      <c r="M178" s="12" t="s">
        <v>23</v>
      </c>
      <c r="N178" s="31" t="n">
        <v>6545</v>
      </c>
      <c r="O178" s="18" t="s">
        <v>556</v>
      </c>
      <c r="P178" s="31" t="n">
        <v>6545</v>
      </c>
      <c r="Q178" s="47" t="s">
        <v>28</v>
      </c>
    </row>
    <row r="179" customFormat="false" ht="15" hidden="false" customHeight="false" outlineLevel="0" collapsed="false">
      <c r="A179" s="34" t="s">
        <v>138</v>
      </c>
      <c r="B179" s="87" t="n">
        <v>691</v>
      </c>
      <c r="C179" s="87" t="s">
        <v>366</v>
      </c>
      <c r="D179" s="87" t="s">
        <v>387</v>
      </c>
      <c r="E179" s="14" t="s">
        <v>21</v>
      </c>
      <c r="F179" s="87" t="n">
        <v>3</v>
      </c>
      <c r="G179" s="87" t="s">
        <v>554</v>
      </c>
      <c r="H179" s="14" t="s">
        <v>23</v>
      </c>
      <c r="I179" s="31" t="n">
        <v>11900</v>
      </c>
      <c r="J179" s="34" t="s">
        <v>24</v>
      </c>
      <c r="K179" s="86" t="s">
        <v>557</v>
      </c>
      <c r="L179" s="86" t="s">
        <v>558</v>
      </c>
      <c r="M179" s="12" t="s">
        <v>23</v>
      </c>
      <c r="N179" s="31" t="n">
        <v>6247.5</v>
      </c>
      <c r="O179" s="18" t="s">
        <v>559</v>
      </c>
      <c r="P179" s="31" t="n">
        <v>6247.5</v>
      </c>
      <c r="Q179" s="47" t="s">
        <v>28</v>
      </c>
    </row>
    <row r="180" customFormat="false" ht="15" hidden="false" customHeight="false" outlineLevel="0" collapsed="false">
      <c r="A180" s="34" t="s">
        <v>138</v>
      </c>
      <c r="B180" s="87" t="n">
        <v>801</v>
      </c>
      <c r="C180" s="87" t="s">
        <v>42</v>
      </c>
      <c r="D180" s="87" t="s">
        <v>387</v>
      </c>
      <c r="E180" s="14" t="s">
        <v>21</v>
      </c>
      <c r="F180" s="87" t="n">
        <v>3</v>
      </c>
      <c r="G180" s="87" t="s">
        <v>554</v>
      </c>
      <c r="H180" s="14" t="s">
        <v>23</v>
      </c>
      <c r="I180" s="31" t="n">
        <v>11900</v>
      </c>
      <c r="J180" s="34" t="s">
        <v>24</v>
      </c>
      <c r="K180" s="86" t="s">
        <v>494</v>
      </c>
      <c r="L180" s="86" t="s">
        <v>495</v>
      </c>
      <c r="M180" s="12" t="s">
        <v>23</v>
      </c>
      <c r="N180" s="31" t="n">
        <v>8925</v>
      </c>
      <c r="O180" s="18" t="s">
        <v>560</v>
      </c>
      <c r="P180" s="31" t="n">
        <v>8925</v>
      </c>
      <c r="Q180" s="47" t="s">
        <v>28</v>
      </c>
    </row>
    <row r="181" customFormat="false" ht="15" hidden="false" customHeight="false" outlineLevel="0" collapsed="false">
      <c r="A181" s="34" t="s">
        <v>138</v>
      </c>
      <c r="B181" s="87" t="n">
        <v>838</v>
      </c>
      <c r="C181" s="87" t="s">
        <v>46</v>
      </c>
      <c r="D181" s="87" t="s">
        <v>387</v>
      </c>
      <c r="E181" s="14" t="s">
        <v>21</v>
      </c>
      <c r="F181" s="87" t="n">
        <v>3</v>
      </c>
      <c r="G181" s="87" t="s">
        <v>554</v>
      </c>
      <c r="H181" s="14" t="s">
        <v>23</v>
      </c>
      <c r="I181" s="31" t="n">
        <v>11900</v>
      </c>
      <c r="J181" s="34" t="s">
        <v>24</v>
      </c>
      <c r="K181" s="86" t="s">
        <v>47</v>
      </c>
      <c r="L181" s="86" t="s">
        <v>48</v>
      </c>
      <c r="M181" s="12" t="s">
        <v>23</v>
      </c>
      <c r="N181" s="31" t="n">
        <v>2082.5</v>
      </c>
      <c r="O181" s="18" t="s">
        <v>86</v>
      </c>
      <c r="P181" s="31" t="n">
        <v>2082.5</v>
      </c>
      <c r="Q181" s="47" t="s">
        <v>28</v>
      </c>
    </row>
    <row r="182" s="39" customFormat="true" ht="15" hidden="false" customHeight="false" outlineLevel="0" collapsed="false">
      <c r="A182" s="13" t="s">
        <v>138</v>
      </c>
      <c r="B182" s="16" t="n">
        <v>1008</v>
      </c>
      <c r="C182" s="16" t="s">
        <v>176</v>
      </c>
      <c r="D182" s="16" t="s">
        <v>387</v>
      </c>
      <c r="E182" s="14" t="s">
        <v>21</v>
      </c>
      <c r="F182" s="87" t="n">
        <v>3</v>
      </c>
      <c r="G182" s="16" t="s">
        <v>554</v>
      </c>
      <c r="H182" s="14" t="s">
        <v>23</v>
      </c>
      <c r="I182" s="35" t="n">
        <v>11900</v>
      </c>
      <c r="J182" s="13" t="s">
        <v>24</v>
      </c>
      <c r="K182" s="12" t="s">
        <v>193</v>
      </c>
      <c r="L182" s="12" t="s">
        <v>86</v>
      </c>
      <c r="M182" s="12" t="s">
        <v>23</v>
      </c>
      <c r="N182" s="35"/>
      <c r="O182" s="36"/>
      <c r="P182" s="37"/>
      <c r="Q182" s="38" t="s">
        <v>147</v>
      </c>
    </row>
    <row r="183" customFormat="false" ht="15" hidden="false" customHeight="false" outlineLevel="0" collapsed="false">
      <c r="A183" s="34"/>
      <c r="B183" s="18"/>
      <c r="C183" s="18"/>
      <c r="D183" s="87"/>
      <c r="E183" s="14"/>
      <c r="F183" s="18"/>
      <c r="G183" s="89" t="s">
        <v>50</v>
      </c>
      <c r="H183" s="7"/>
      <c r="I183" s="24" t="n">
        <f aca="false">SUM(I178:I182)</f>
        <v>59500</v>
      </c>
      <c r="J183" s="34"/>
      <c r="K183" s="86"/>
      <c r="L183" s="86"/>
      <c r="M183" s="12"/>
      <c r="N183" s="31"/>
      <c r="O183" s="18"/>
      <c r="P183" s="25"/>
      <c r="Q183" s="25"/>
    </row>
    <row r="184" customFormat="false" ht="15" hidden="false" customHeight="false" outlineLevel="0" collapsed="false">
      <c r="A184" s="34" t="s">
        <v>138</v>
      </c>
      <c r="B184" s="86" t="n">
        <v>112</v>
      </c>
      <c r="C184" s="86" t="s">
        <v>261</v>
      </c>
      <c r="D184" s="26" t="s">
        <v>561</v>
      </c>
      <c r="E184" s="14" t="s">
        <v>21</v>
      </c>
      <c r="F184" s="87" t="n">
        <v>1</v>
      </c>
      <c r="G184" s="87" t="s">
        <v>562</v>
      </c>
      <c r="H184" s="18" t="s">
        <v>23</v>
      </c>
      <c r="I184" s="31" t="n">
        <v>4522</v>
      </c>
      <c r="J184" s="26" t="s">
        <v>24</v>
      </c>
      <c r="K184" s="86" t="s">
        <v>480</v>
      </c>
      <c r="L184" s="86" t="s">
        <v>26</v>
      </c>
      <c r="M184" s="12" t="s">
        <v>23</v>
      </c>
      <c r="N184" s="31" t="n">
        <v>4522</v>
      </c>
      <c r="O184" s="18" t="s">
        <v>563</v>
      </c>
      <c r="P184" s="31" t="n">
        <v>4522</v>
      </c>
      <c r="Q184" s="47" t="s">
        <v>28</v>
      </c>
    </row>
    <row r="185" customFormat="false" ht="15" hidden="false" customHeight="false" outlineLevel="0" collapsed="false">
      <c r="A185" s="34" t="s">
        <v>138</v>
      </c>
      <c r="B185" s="86" t="n">
        <v>320</v>
      </c>
      <c r="C185" s="86" t="s">
        <v>27</v>
      </c>
      <c r="D185" s="26" t="s">
        <v>561</v>
      </c>
      <c r="E185" s="14" t="s">
        <v>21</v>
      </c>
      <c r="F185" s="87" t="n">
        <v>1</v>
      </c>
      <c r="G185" s="87" t="s">
        <v>562</v>
      </c>
      <c r="H185" s="18" t="s">
        <v>23</v>
      </c>
      <c r="I185" s="31" t="n">
        <v>4522</v>
      </c>
      <c r="J185" s="26" t="s">
        <v>24</v>
      </c>
      <c r="K185" s="86" t="s">
        <v>30</v>
      </c>
      <c r="L185" s="86" t="s">
        <v>31</v>
      </c>
      <c r="M185" s="12" t="s">
        <v>23</v>
      </c>
      <c r="N185" s="31" t="n">
        <v>4522</v>
      </c>
      <c r="O185" s="18" t="s">
        <v>564</v>
      </c>
      <c r="P185" s="31" t="n">
        <v>4522</v>
      </c>
      <c r="Q185" s="47" t="s">
        <v>28</v>
      </c>
    </row>
    <row r="186" customFormat="false" ht="15" hidden="false" customHeight="false" outlineLevel="0" collapsed="false">
      <c r="A186" s="34" t="s">
        <v>138</v>
      </c>
      <c r="B186" s="86" t="n">
        <v>559</v>
      </c>
      <c r="C186" s="86" t="s">
        <v>33</v>
      </c>
      <c r="D186" s="26" t="s">
        <v>561</v>
      </c>
      <c r="E186" s="14" t="s">
        <v>21</v>
      </c>
      <c r="F186" s="87" t="n">
        <v>1</v>
      </c>
      <c r="G186" s="87" t="s">
        <v>562</v>
      </c>
      <c r="H186" s="18" t="s">
        <v>23</v>
      </c>
      <c r="I186" s="31" t="n">
        <v>4522</v>
      </c>
      <c r="J186" s="26" t="s">
        <v>24</v>
      </c>
      <c r="K186" s="86" t="s">
        <v>34</v>
      </c>
      <c r="L186" s="86" t="s">
        <v>39</v>
      </c>
      <c r="M186" s="12" t="s">
        <v>23</v>
      </c>
      <c r="N186" s="31" t="n">
        <v>4522</v>
      </c>
      <c r="O186" s="18" t="s">
        <v>565</v>
      </c>
      <c r="P186" s="31" t="n">
        <v>4522</v>
      </c>
      <c r="Q186" s="47" t="s">
        <v>28</v>
      </c>
    </row>
    <row r="187" s="39" customFormat="true" ht="15" hidden="false" customHeight="false" outlineLevel="0" collapsed="false">
      <c r="A187" s="13" t="s">
        <v>138</v>
      </c>
      <c r="B187" s="12" t="n">
        <v>791</v>
      </c>
      <c r="C187" s="12" t="s">
        <v>41</v>
      </c>
      <c r="D187" s="11" t="s">
        <v>561</v>
      </c>
      <c r="E187" s="14" t="s">
        <v>21</v>
      </c>
      <c r="F187" s="87" t="n">
        <v>1</v>
      </c>
      <c r="G187" s="16" t="s">
        <v>562</v>
      </c>
      <c r="H187" s="36" t="s">
        <v>23</v>
      </c>
      <c r="I187" s="35" t="n">
        <v>4522</v>
      </c>
      <c r="J187" s="11" t="s">
        <v>24</v>
      </c>
      <c r="K187" s="12" t="s">
        <v>42</v>
      </c>
      <c r="L187" s="12" t="s">
        <v>48</v>
      </c>
      <c r="M187" s="12" t="s">
        <v>23</v>
      </c>
      <c r="N187" s="35" t="n">
        <v>2261</v>
      </c>
      <c r="O187" s="36" t="s">
        <v>566</v>
      </c>
      <c r="P187" s="35" t="n">
        <v>2261</v>
      </c>
      <c r="Q187" s="38" t="s">
        <v>147</v>
      </c>
    </row>
    <row r="188" s="39" customFormat="true" ht="15" hidden="false" customHeight="false" outlineLevel="0" collapsed="false">
      <c r="A188" s="13" t="s">
        <v>138</v>
      </c>
      <c r="B188" s="12" t="n">
        <v>1021</v>
      </c>
      <c r="C188" s="12" t="s">
        <v>48</v>
      </c>
      <c r="D188" s="11" t="s">
        <v>561</v>
      </c>
      <c r="E188" s="14" t="s">
        <v>21</v>
      </c>
      <c r="F188" s="36"/>
      <c r="G188" s="16" t="s">
        <v>562</v>
      </c>
      <c r="H188" s="36" t="s">
        <v>23</v>
      </c>
      <c r="I188" s="35" t="n">
        <v>4522</v>
      </c>
      <c r="J188" s="11" t="s">
        <v>24</v>
      </c>
      <c r="K188" s="12" t="s">
        <v>193</v>
      </c>
      <c r="L188" s="12" t="s">
        <v>177</v>
      </c>
      <c r="M188" s="12" t="s">
        <v>23</v>
      </c>
      <c r="N188" s="35"/>
      <c r="O188" s="36"/>
      <c r="P188" s="37"/>
      <c r="Q188" s="38" t="s">
        <v>147</v>
      </c>
    </row>
    <row r="189" customFormat="false" ht="15" hidden="false" customHeight="false" outlineLevel="0" collapsed="false">
      <c r="A189" s="90"/>
      <c r="B189" s="18"/>
      <c r="C189" s="18"/>
      <c r="D189" s="18"/>
      <c r="E189" s="18"/>
      <c r="F189" s="18"/>
      <c r="G189" s="89" t="s">
        <v>50</v>
      </c>
      <c r="H189" s="18"/>
      <c r="I189" s="24" t="n">
        <f aca="false">SUM(I184:I188)</f>
        <v>22610</v>
      </c>
      <c r="J189" s="91"/>
      <c r="K189" s="18"/>
      <c r="L189" s="18"/>
      <c r="M189" s="36"/>
      <c r="N189" s="31"/>
      <c r="O189" s="18"/>
      <c r="P189" s="25"/>
      <c r="Q189" s="25"/>
    </row>
    <row r="190" customFormat="false" ht="15" hidden="false" customHeight="false" outlineLevel="0" collapsed="false">
      <c r="A190" s="34" t="s">
        <v>138</v>
      </c>
      <c r="B190" s="86" t="n">
        <v>19977</v>
      </c>
      <c r="C190" s="86" t="s">
        <v>341</v>
      </c>
      <c r="D190" s="86" t="s">
        <v>567</v>
      </c>
      <c r="E190" s="14" t="s">
        <v>21</v>
      </c>
      <c r="F190" s="87" t="n">
        <v>5</v>
      </c>
      <c r="G190" s="86" t="s">
        <v>568</v>
      </c>
      <c r="H190" s="87" t="s">
        <v>23</v>
      </c>
      <c r="I190" s="31" t="n">
        <v>4165</v>
      </c>
      <c r="J190" s="34" t="s">
        <v>24</v>
      </c>
      <c r="K190" s="86" t="s">
        <v>341</v>
      </c>
      <c r="L190" s="86" t="s">
        <v>57</v>
      </c>
      <c r="M190" s="12" t="s">
        <v>23</v>
      </c>
      <c r="N190" s="31" t="n">
        <v>4165</v>
      </c>
      <c r="O190" s="18" t="s">
        <v>57</v>
      </c>
      <c r="P190" s="31" t="n">
        <v>4165</v>
      </c>
      <c r="Q190" s="47" t="s">
        <v>28</v>
      </c>
    </row>
    <row r="191" customFormat="false" ht="15" hidden="false" customHeight="false" outlineLevel="0" collapsed="false">
      <c r="A191" s="34" t="s">
        <v>138</v>
      </c>
      <c r="B191" s="86" t="n">
        <v>7303</v>
      </c>
      <c r="C191" s="86" t="s">
        <v>66</v>
      </c>
      <c r="D191" s="86" t="s">
        <v>567</v>
      </c>
      <c r="E191" s="14" t="s">
        <v>21</v>
      </c>
      <c r="F191" s="87" t="n">
        <v>5</v>
      </c>
      <c r="G191" s="86" t="s">
        <v>568</v>
      </c>
      <c r="H191" s="87" t="s">
        <v>23</v>
      </c>
      <c r="I191" s="31" t="n">
        <v>12495</v>
      </c>
      <c r="J191" s="34" t="s">
        <v>24</v>
      </c>
      <c r="K191" s="86" t="s">
        <v>66</v>
      </c>
      <c r="L191" s="86" t="s">
        <v>468</v>
      </c>
      <c r="M191" s="12" t="s">
        <v>23</v>
      </c>
      <c r="N191" s="31" t="n">
        <v>12495.14</v>
      </c>
      <c r="O191" s="18" t="s">
        <v>569</v>
      </c>
      <c r="P191" s="31" t="n">
        <v>12495.14</v>
      </c>
      <c r="Q191" s="47" t="s">
        <v>28</v>
      </c>
    </row>
    <row r="192" customFormat="false" ht="15" hidden="false" customHeight="false" outlineLevel="0" collapsed="false">
      <c r="A192" s="34" t="s">
        <v>138</v>
      </c>
      <c r="B192" s="86" t="n">
        <v>3504</v>
      </c>
      <c r="C192" s="86" t="s">
        <v>401</v>
      </c>
      <c r="D192" s="86" t="s">
        <v>567</v>
      </c>
      <c r="E192" s="14" t="s">
        <v>21</v>
      </c>
      <c r="F192" s="87" t="n">
        <v>5</v>
      </c>
      <c r="G192" s="86" t="s">
        <v>568</v>
      </c>
      <c r="H192" s="87" t="s">
        <v>23</v>
      </c>
      <c r="I192" s="31" t="n">
        <v>14441.84</v>
      </c>
      <c r="J192" s="34" t="s">
        <v>24</v>
      </c>
      <c r="K192" s="86" t="s">
        <v>239</v>
      </c>
      <c r="L192" s="86" t="s">
        <v>570</v>
      </c>
      <c r="M192" s="12" t="s">
        <v>23</v>
      </c>
      <c r="N192" s="31" t="n">
        <v>14734.58</v>
      </c>
      <c r="O192" s="18" t="s">
        <v>571</v>
      </c>
      <c r="P192" s="31" t="n">
        <v>14734.58</v>
      </c>
      <c r="Q192" s="47" t="s">
        <v>28</v>
      </c>
    </row>
    <row r="193" customFormat="false" ht="15" hidden="false" customHeight="false" outlineLevel="0" collapsed="false">
      <c r="A193" s="34" t="s">
        <v>138</v>
      </c>
      <c r="B193" s="86" t="n">
        <v>542</v>
      </c>
      <c r="C193" s="86" t="s">
        <v>52</v>
      </c>
      <c r="D193" s="86" t="s">
        <v>567</v>
      </c>
      <c r="E193" s="14" t="s">
        <v>21</v>
      </c>
      <c r="F193" s="87" t="n">
        <v>5</v>
      </c>
      <c r="G193" s="86" t="s">
        <v>568</v>
      </c>
      <c r="H193" s="87" t="s">
        <v>23</v>
      </c>
      <c r="I193" s="31" t="n">
        <v>20825</v>
      </c>
      <c r="J193" s="34" t="s">
        <v>24</v>
      </c>
      <c r="K193" s="86" t="s">
        <v>572</v>
      </c>
      <c r="L193" s="86" t="s">
        <v>573</v>
      </c>
      <c r="M193" s="12" t="s">
        <v>23</v>
      </c>
      <c r="N193" s="31" t="n">
        <v>20825</v>
      </c>
      <c r="O193" s="18" t="s">
        <v>574</v>
      </c>
      <c r="P193" s="31" t="n">
        <v>20825</v>
      </c>
      <c r="Q193" s="47" t="s">
        <v>28</v>
      </c>
    </row>
    <row r="194" customFormat="false" ht="15" hidden="false" customHeight="false" outlineLevel="0" collapsed="false">
      <c r="A194" s="34" t="s">
        <v>138</v>
      </c>
      <c r="B194" s="86" t="n">
        <v>15227</v>
      </c>
      <c r="C194" s="86" t="s">
        <v>473</v>
      </c>
      <c r="D194" s="86" t="s">
        <v>567</v>
      </c>
      <c r="E194" s="14" t="s">
        <v>21</v>
      </c>
      <c r="F194" s="87" t="n">
        <v>5</v>
      </c>
      <c r="G194" s="86" t="s">
        <v>568</v>
      </c>
      <c r="H194" s="87" t="s">
        <v>23</v>
      </c>
      <c r="I194" s="31" t="n">
        <v>20825</v>
      </c>
      <c r="J194" s="34" t="s">
        <v>24</v>
      </c>
      <c r="K194" s="86" t="s">
        <v>473</v>
      </c>
      <c r="L194" s="86" t="s">
        <v>575</v>
      </c>
      <c r="M194" s="12" t="s">
        <v>23</v>
      </c>
      <c r="N194" s="31" t="n">
        <v>20825</v>
      </c>
      <c r="O194" s="18" t="s">
        <v>40</v>
      </c>
      <c r="P194" s="31" t="n">
        <v>20825</v>
      </c>
      <c r="Q194" s="47" t="s">
        <v>28</v>
      </c>
    </row>
    <row r="195" customFormat="false" ht="15" hidden="false" customHeight="false" outlineLevel="0" collapsed="false">
      <c r="A195" s="34" t="s">
        <v>138</v>
      </c>
      <c r="B195" s="86" t="n">
        <v>15227</v>
      </c>
      <c r="C195" s="86" t="s">
        <v>323</v>
      </c>
      <c r="D195" s="86" t="s">
        <v>567</v>
      </c>
      <c r="E195" s="14" t="s">
        <v>21</v>
      </c>
      <c r="F195" s="87" t="n">
        <v>5</v>
      </c>
      <c r="G195" s="86" t="s">
        <v>568</v>
      </c>
      <c r="H195" s="87" t="s">
        <v>23</v>
      </c>
      <c r="I195" s="31" t="n">
        <v>20825</v>
      </c>
      <c r="J195" s="34" t="s">
        <v>24</v>
      </c>
      <c r="K195" s="86" t="s">
        <v>323</v>
      </c>
      <c r="L195" s="86" t="s">
        <v>49</v>
      </c>
      <c r="M195" s="12" t="s">
        <v>23</v>
      </c>
      <c r="N195" s="31" t="n">
        <v>20825</v>
      </c>
      <c r="O195" s="18" t="s">
        <v>566</v>
      </c>
      <c r="P195" s="31" t="n">
        <v>20825</v>
      </c>
      <c r="Q195" s="47" t="s">
        <v>28</v>
      </c>
    </row>
    <row r="196" customFormat="false" ht="15" hidden="false" customHeight="false" outlineLevel="0" collapsed="false">
      <c r="A196" s="34"/>
      <c r="B196" s="86"/>
      <c r="C196" s="86"/>
      <c r="D196" s="86"/>
      <c r="E196" s="14"/>
      <c r="F196" s="18"/>
      <c r="G196" s="89" t="s">
        <v>50</v>
      </c>
      <c r="H196" s="87"/>
      <c r="I196" s="24" t="n">
        <f aca="false">SUM(I190:I195)</f>
        <v>93576.84</v>
      </c>
      <c r="J196" s="34"/>
      <c r="K196" s="86"/>
      <c r="L196" s="86"/>
      <c r="M196" s="12"/>
      <c r="N196" s="31"/>
      <c r="O196" s="18"/>
      <c r="P196" s="25"/>
      <c r="Q196" s="25"/>
    </row>
    <row r="197" customFormat="false" ht="15" hidden="false" customHeight="false" outlineLevel="0" collapsed="false">
      <c r="A197" s="34" t="s">
        <v>209</v>
      </c>
      <c r="B197" s="86" t="n">
        <v>441</v>
      </c>
      <c r="C197" s="86" t="s">
        <v>576</v>
      </c>
      <c r="D197" s="86" t="s">
        <v>577</v>
      </c>
      <c r="E197" s="14" t="s">
        <v>578</v>
      </c>
      <c r="F197" s="87" t="n">
        <v>1</v>
      </c>
      <c r="G197" s="86" t="s">
        <v>579</v>
      </c>
      <c r="H197" s="87" t="s">
        <v>23</v>
      </c>
      <c r="I197" s="92" t="n">
        <v>7010.88</v>
      </c>
      <c r="J197" s="93" t="s">
        <v>24</v>
      </c>
      <c r="K197" s="94" t="s">
        <v>261</v>
      </c>
      <c r="L197" s="94" t="s">
        <v>442</v>
      </c>
      <c r="M197" s="94" t="s">
        <v>23</v>
      </c>
      <c r="N197" s="92" t="n">
        <v>7010.88</v>
      </c>
      <c r="O197" s="18" t="s">
        <v>183</v>
      </c>
      <c r="P197" s="92" t="n">
        <v>7010.88</v>
      </c>
      <c r="Q197" s="47" t="s">
        <v>28</v>
      </c>
    </row>
    <row r="198" customFormat="false" ht="15" hidden="false" customHeight="false" outlineLevel="0" collapsed="false">
      <c r="A198" s="34"/>
      <c r="B198" s="86"/>
      <c r="C198" s="86"/>
      <c r="D198" s="86"/>
      <c r="E198" s="14"/>
      <c r="F198" s="87"/>
      <c r="G198" s="86"/>
      <c r="H198" s="87"/>
      <c r="I198" s="31"/>
      <c r="J198" s="34"/>
      <c r="K198" s="86"/>
      <c r="L198" s="86"/>
      <c r="M198" s="12"/>
      <c r="N198" s="31"/>
      <c r="O198" s="18"/>
      <c r="P198" s="25"/>
      <c r="Q198" s="25"/>
    </row>
    <row r="199" customFormat="false" ht="15" hidden="false" customHeight="false" outlineLevel="0" collapsed="false">
      <c r="A199" s="34"/>
      <c r="B199" s="86"/>
      <c r="C199" s="86"/>
      <c r="D199" s="86"/>
      <c r="E199" s="14"/>
      <c r="F199" s="87"/>
      <c r="G199" s="89" t="s">
        <v>50</v>
      </c>
      <c r="H199" s="87"/>
      <c r="I199" s="31"/>
      <c r="J199" s="34"/>
      <c r="K199" s="86"/>
      <c r="L199" s="86"/>
      <c r="M199" s="12"/>
      <c r="N199" s="31"/>
      <c r="O199" s="18"/>
      <c r="P199" s="25"/>
      <c r="Q199" s="25"/>
    </row>
    <row r="200" customFormat="false" ht="22.5" hidden="false" customHeight="false" outlineLevel="0" collapsed="false">
      <c r="A200" s="34" t="s">
        <v>209</v>
      </c>
      <c r="B200" s="86" t="n">
        <v>85</v>
      </c>
      <c r="C200" s="86" t="s">
        <v>358</v>
      </c>
      <c r="D200" s="34" t="s">
        <v>580</v>
      </c>
      <c r="E200" s="14" t="s">
        <v>578</v>
      </c>
      <c r="F200" s="87" t="n">
        <v>1</v>
      </c>
      <c r="G200" s="86" t="s">
        <v>581</v>
      </c>
      <c r="H200" s="87" t="s">
        <v>23</v>
      </c>
      <c r="I200" s="31" t="n">
        <v>2929.06</v>
      </c>
      <c r="J200" s="34" t="s">
        <v>24</v>
      </c>
      <c r="K200" s="86" t="s">
        <v>57</v>
      </c>
      <c r="L200" s="86" t="s">
        <v>56</v>
      </c>
      <c r="M200" s="12" t="s">
        <v>23</v>
      </c>
      <c r="N200" s="31" t="n">
        <v>2929.06</v>
      </c>
      <c r="O200" s="18" t="s">
        <v>401</v>
      </c>
      <c r="P200" s="31" t="n">
        <v>2929.06</v>
      </c>
      <c r="Q200" s="47" t="s">
        <v>28</v>
      </c>
    </row>
    <row r="201" customFormat="false" ht="22.5" hidden="false" customHeight="false" outlineLevel="0" collapsed="false">
      <c r="A201" s="34" t="s">
        <v>209</v>
      </c>
      <c r="B201" s="86" t="n">
        <v>1535</v>
      </c>
      <c r="C201" s="86" t="s">
        <v>582</v>
      </c>
      <c r="D201" s="34" t="s">
        <v>580</v>
      </c>
      <c r="E201" s="14" t="s">
        <v>578</v>
      </c>
      <c r="F201" s="87" t="n">
        <v>1</v>
      </c>
      <c r="G201" s="86" t="s">
        <v>581</v>
      </c>
      <c r="H201" s="87" t="s">
        <v>23</v>
      </c>
      <c r="I201" s="31" t="n">
        <v>3575.39</v>
      </c>
      <c r="J201" s="34" t="s">
        <v>24</v>
      </c>
      <c r="K201" s="86" t="s">
        <v>70</v>
      </c>
      <c r="L201" s="86" t="s">
        <v>583</v>
      </c>
      <c r="M201" s="12" t="s">
        <v>23</v>
      </c>
      <c r="N201" s="31" t="n">
        <v>3575.39</v>
      </c>
      <c r="O201" s="18" t="s">
        <v>74</v>
      </c>
      <c r="P201" s="31" t="n">
        <v>3575.39</v>
      </c>
      <c r="Q201" s="47" t="s">
        <v>28</v>
      </c>
    </row>
    <row r="202" s="39" customFormat="true" ht="22.5" hidden="false" customHeight="false" outlineLevel="0" collapsed="false">
      <c r="A202" s="13" t="s">
        <v>209</v>
      </c>
      <c r="B202" s="12" t="n">
        <v>2516</v>
      </c>
      <c r="C202" s="12" t="s">
        <v>192</v>
      </c>
      <c r="D202" s="13" t="s">
        <v>580</v>
      </c>
      <c r="E202" s="14" t="s">
        <v>578</v>
      </c>
      <c r="F202" s="87" t="n">
        <v>1</v>
      </c>
      <c r="G202" s="12" t="s">
        <v>581</v>
      </c>
      <c r="H202" s="16" t="s">
        <v>23</v>
      </c>
      <c r="I202" s="35" t="n">
        <v>3632.2</v>
      </c>
      <c r="J202" s="13" t="s">
        <v>24</v>
      </c>
      <c r="K202" s="12" t="s">
        <v>192</v>
      </c>
      <c r="L202" s="12" t="s">
        <v>234</v>
      </c>
      <c r="M202" s="12" t="s">
        <v>23</v>
      </c>
      <c r="N202" s="35"/>
      <c r="O202" s="36"/>
      <c r="P202" s="37"/>
      <c r="Q202" s="38" t="s">
        <v>147</v>
      </c>
    </row>
    <row r="203" customFormat="false" ht="23.25" hidden="false" customHeight="false" outlineLevel="0" collapsed="false">
      <c r="A203" s="34" t="s">
        <v>209</v>
      </c>
      <c r="B203" s="87" t="n">
        <v>446</v>
      </c>
      <c r="C203" s="87" t="s">
        <v>576</v>
      </c>
      <c r="D203" s="26" t="s">
        <v>580</v>
      </c>
      <c r="E203" s="87" t="s">
        <v>578</v>
      </c>
      <c r="F203" s="87" t="n">
        <v>1</v>
      </c>
      <c r="G203" s="86" t="s">
        <v>581</v>
      </c>
      <c r="H203" s="87" t="s">
        <v>23</v>
      </c>
      <c r="I203" s="31" t="n">
        <v>3749.75</v>
      </c>
      <c r="J203" s="34" t="s">
        <v>24</v>
      </c>
      <c r="K203" s="87" t="s">
        <v>261</v>
      </c>
      <c r="L203" s="87" t="s">
        <v>442</v>
      </c>
      <c r="M203" s="16" t="s">
        <v>23</v>
      </c>
      <c r="N203" s="31" t="n">
        <v>3749.75</v>
      </c>
      <c r="O203" s="18" t="s">
        <v>261</v>
      </c>
      <c r="P203" s="31" t="n">
        <v>3749.75</v>
      </c>
      <c r="Q203" s="47" t="s">
        <v>28</v>
      </c>
    </row>
    <row r="204" customFormat="false" ht="23.25" hidden="false" customHeight="false" outlineLevel="0" collapsed="false">
      <c r="A204" s="34" t="s">
        <v>209</v>
      </c>
      <c r="B204" s="87" t="n">
        <v>983</v>
      </c>
      <c r="C204" s="87" t="s">
        <v>510</v>
      </c>
      <c r="D204" s="26" t="s">
        <v>580</v>
      </c>
      <c r="E204" s="87" t="s">
        <v>578</v>
      </c>
      <c r="F204" s="87" t="n">
        <v>1</v>
      </c>
      <c r="G204" s="86" t="s">
        <v>581</v>
      </c>
      <c r="H204" s="87" t="s">
        <v>23</v>
      </c>
      <c r="I204" s="87" t="n">
        <v>4933.12</v>
      </c>
      <c r="J204" s="34" t="s">
        <v>24</v>
      </c>
      <c r="K204" s="87" t="s">
        <v>584</v>
      </c>
      <c r="L204" s="87" t="s">
        <v>256</v>
      </c>
      <c r="M204" s="16" t="s">
        <v>23</v>
      </c>
      <c r="N204" s="31" t="n">
        <v>4933.12</v>
      </c>
      <c r="O204" s="18" t="s">
        <v>584</v>
      </c>
      <c r="P204" s="31" t="n">
        <v>4933.12</v>
      </c>
      <c r="Q204" s="47" t="s">
        <v>28</v>
      </c>
    </row>
    <row r="205" customFormat="false" ht="15" hidden="false" customHeight="false" outlineLevel="0" collapsed="false">
      <c r="A205" s="34"/>
      <c r="B205" s="18"/>
      <c r="C205" s="18"/>
      <c r="D205" s="91"/>
      <c r="E205" s="18"/>
      <c r="F205" s="18"/>
      <c r="G205" s="89" t="s">
        <v>50</v>
      </c>
      <c r="H205" s="18"/>
      <c r="I205" s="24" t="n">
        <f aca="false">SUM(I200:I204)</f>
        <v>18819.52</v>
      </c>
      <c r="J205" s="91"/>
      <c r="K205" s="18"/>
      <c r="L205" s="18"/>
      <c r="M205" s="36"/>
      <c r="N205" s="31"/>
      <c r="O205" s="18"/>
      <c r="P205" s="25"/>
      <c r="Q205" s="25"/>
    </row>
    <row r="206" customFormat="false" ht="23.25" hidden="false" customHeight="false" outlineLevel="0" collapsed="false">
      <c r="A206" s="34" t="s">
        <v>209</v>
      </c>
      <c r="B206" s="18" t="n">
        <v>355</v>
      </c>
      <c r="C206" s="18" t="s">
        <v>585</v>
      </c>
      <c r="D206" s="26" t="s">
        <v>580</v>
      </c>
      <c r="E206" s="87" t="s">
        <v>578</v>
      </c>
      <c r="F206" s="87" t="n">
        <v>1</v>
      </c>
      <c r="G206" s="87" t="s">
        <v>586</v>
      </c>
      <c r="H206" s="87" t="s">
        <v>23</v>
      </c>
      <c r="I206" s="31" t="n">
        <v>4781.16</v>
      </c>
      <c r="J206" s="26" t="s">
        <v>24</v>
      </c>
      <c r="K206" s="87" t="s">
        <v>585</v>
      </c>
      <c r="L206" s="87" t="s">
        <v>368</v>
      </c>
      <c r="M206" s="16" t="s">
        <v>23</v>
      </c>
      <c r="N206" s="31" t="n">
        <v>4781.16</v>
      </c>
      <c r="O206" s="18" t="s">
        <v>239</v>
      </c>
      <c r="P206" s="31" t="n">
        <v>4781.16</v>
      </c>
      <c r="Q206" s="47" t="s">
        <v>28</v>
      </c>
    </row>
    <row r="207" customFormat="false" ht="23.25" hidden="false" customHeight="false" outlineLevel="0" collapsed="false">
      <c r="A207" s="34" t="s">
        <v>209</v>
      </c>
      <c r="B207" s="18" t="n">
        <v>1661</v>
      </c>
      <c r="C207" s="18" t="s">
        <v>307</v>
      </c>
      <c r="D207" s="91" t="s">
        <v>580</v>
      </c>
      <c r="E207" s="87" t="s">
        <v>578</v>
      </c>
      <c r="F207" s="87" t="n">
        <v>1</v>
      </c>
      <c r="G207" s="87" t="s">
        <v>586</v>
      </c>
      <c r="H207" s="87" t="s">
        <v>23</v>
      </c>
      <c r="I207" s="31" t="n">
        <v>9088.92</v>
      </c>
      <c r="J207" s="26" t="s">
        <v>24</v>
      </c>
      <c r="K207" s="87" t="s">
        <v>37</v>
      </c>
      <c r="L207" s="87" t="s">
        <v>587</v>
      </c>
      <c r="M207" s="16" t="s">
        <v>23</v>
      </c>
      <c r="N207" s="31" t="n">
        <v>9088.16</v>
      </c>
      <c r="O207" s="18" t="s">
        <v>74</v>
      </c>
      <c r="P207" s="31" t="n">
        <v>9088.16</v>
      </c>
      <c r="Q207" s="47" t="s">
        <v>28</v>
      </c>
    </row>
    <row r="208" customFormat="false" ht="15" hidden="false" customHeight="false" outlineLevel="0" collapsed="false">
      <c r="A208" s="34"/>
      <c r="B208" s="18"/>
      <c r="C208" s="18"/>
      <c r="D208" s="91"/>
      <c r="E208" s="87"/>
      <c r="F208" s="87" t="n">
        <v>1</v>
      </c>
      <c r="G208" s="87"/>
      <c r="H208" s="87"/>
      <c r="I208" s="31"/>
      <c r="J208" s="26"/>
      <c r="K208" s="87"/>
      <c r="L208" s="87"/>
      <c r="M208" s="16"/>
      <c r="N208" s="31"/>
      <c r="O208" s="18"/>
      <c r="P208" s="31"/>
      <c r="Q208" s="47" t="s">
        <v>28</v>
      </c>
    </row>
    <row r="209" customFormat="false" ht="23.25" hidden="false" customHeight="false" outlineLevel="0" collapsed="false">
      <c r="A209" s="34" t="s">
        <v>209</v>
      </c>
      <c r="B209" s="86" t="n">
        <v>1660</v>
      </c>
      <c r="C209" s="86" t="s">
        <v>588</v>
      </c>
      <c r="D209" s="91" t="s">
        <v>580</v>
      </c>
      <c r="E209" s="87" t="s">
        <v>578</v>
      </c>
      <c r="F209" s="87" t="n">
        <v>1</v>
      </c>
      <c r="G209" s="87" t="s">
        <v>589</v>
      </c>
      <c r="H209" s="87" t="s">
        <v>23</v>
      </c>
      <c r="I209" s="31" t="n">
        <v>3060.16</v>
      </c>
      <c r="J209" s="26" t="s">
        <v>24</v>
      </c>
      <c r="K209" s="87" t="s">
        <v>588</v>
      </c>
      <c r="L209" s="87" t="s">
        <v>590</v>
      </c>
      <c r="M209" s="16" t="s">
        <v>23</v>
      </c>
      <c r="N209" s="31" t="n">
        <v>3060.16</v>
      </c>
      <c r="O209" s="18" t="s">
        <v>74</v>
      </c>
      <c r="P209" s="31" t="n">
        <v>3060.16</v>
      </c>
      <c r="Q209" s="47" t="s">
        <v>28</v>
      </c>
    </row>
    <row r="210" customFormat="false" ht="23.25" hidden="false" customHeight="false" outlineLevel="0" collapsed="false">
      <c r="A210" s="34" t="s">
        <v>209</v>
      </c>
      <c r="B210" s="86" t="n">
        <v>293</v>
      </c>
      <c r="C210" s="86" t="s">
        <v>591</v>
      </c>
      <c r="D210" s="91" t="s">
        <v>580</v>
      </c>
      <c r="E210" s="87" t="s">
        <v>578</v>
      </c>
      <c r="F210" s="87" t="n">
        <v>1</v>
      </c>
      <c r="G210" s="87" t="s">
        <v>589</v>
      </c>
      <c r="H210" s="87" t="s">
        <v>23</v>
      </c>
      <c r="I210" s="31" t="n">
        <v>3670.49</v>
      </c>
      <c r="J210" s="26" t="s">
        <v>24</v>
      </c>
      <c r="K210" s="87" t="s">
        <v>591</v>
      </c>
      <c r="L210" s="87" t="s">
        <v>205</v>
      </c>
      <c r="M210" s="16" t="s">
        <v>23</v>
      </c>
      <c r="N210" s="31" t="n">
        <v>3670.49</v>
      </c>
      <c r="O210" s="18" t="s">
        <v>261</v>
      </c>
      <c r="P210" s="31" t="n">
        <v>3670.49</v>
      </c>
      <c r="Q210" s="47" t="s">
        <v>28</v>
      </c>
    </row>
    <row r="211" customFormat="false" ht="23.25" hidden="false" customHeight="false" outlineLevel="0" collapsed="false">
      <c r="A211" s="34" t="s">
        <v>209</v>
      </c>
      <c r="B211" s="86" t="n">
        <v>1051</v>
      </c>
      <c r="C211" s="86" t="s">
        <v>265</v>
      </c>
      <c r="D211" s="91" t="s">
        <v>580</v>
      </c>
      <c r="E211" s="87" t="s">
        <v>578</v>
      </c>
      <c r="F211" s="87" t="n">
        <v>1</v>
      </c>
      <c r="G211" s="87" t="s">
        <v>589</v>
      </c>
      <c r="H211" s="87" t="s">
        <v>23</v>
      </c>
      <c r="I211" s="31" t="n">
        <v>3676.27</v>
      </c>
      <c r="J211" s="26" t="s">
        <v>24</v>
      </c>
      <c r="K211" s="87" t="s">
        <v>221</v>
      </c>
      <c r="L211" s="87" t="s">
        <v>592</v>
      </c>
      <c r="M211" s="16" t="s">
        <v>23</v>
      </c>
      <c r="N211" s="31" t="n">
        <v>3676.27</v>
      </c>
      <c r="O211" s="18" t="s">
        <v>593</v>
      </c>
      <c r="P211" s="31" t="n">
        <v>3676.27</v>
      </c>
      <c r="Q211" s="47" t="s">
        <v>28</v>
      </c>
    </row>
    <row r="212" customFormat="false" ht="23.25" hidden="false" customHeight="false" outlineLevel="0" collapsed="false">
      <c r="A212" s="34" t="s">
        <v>209</v>
      </c>
      <c r="B212" s="86" t="n">
        <v>853</v>
      </c>
      <c r="C212" s="86" t="s">
        <v>168</v>
      </c>
      <c r="D212" s="91" t="s">
        <v>580</v>
      </c>
      <c r="E212" s="87" t="s">
        <v>578</v>
      </c>
      <c r="F212" s="87" t="n">
        <v>1</v>
      </c>
      <c r="G212" s="87" t="s">
        <v>589</v>
      </c>
      <c r="H212" s="87" t="s">
        <v>23</v>
      </c>
      <c r="I212" s="31" t="n">
        <v>4080.2</v>
      </c>
      <c r="J212" s="26" t="s">
        <v>24</v>
      </c>
      <c r="K212" s="87" t="s">
        <v>156</v>
      </c>
      <c r="L212" s="87" t="s">
        <v>594</v>
      </c>
      <c r="M212" s="16" t="s">
        <v>23</v>
      </c>
      <c r="N212" s="31" t="n">
        <v>4080.2</v>
      </c>
      <c r="O212" s="18" t="s">
        <v>310</v>
      </c>
      <c r="P212" s="31" t="n">
        <v>4080.2</v>
      </c>
      <c r="Q212" s="47" t="s">
        <v>28</v>
      </c>
    </row>
    <row r="213" customFormat="false" ht="23.25" hidden="false" customHeight="false" outlineLevel="0" collapsed="false">
      <c r="A213" s="34" t="s">
        <v>209</v>
      </c>
      <c r="B213" s="86" t="n">
        <v>292</v>
      </c>
      <c r="C213" s="86" t="s">
        <v>591</v>
      </c>
      <c r="D213" s="91" t="s">
        <v>580</v>
      </c>
      <c r="E213" s="87" t="s">
        <v>578</v>
      </c>
      <c r="F213" s="87" t="n">
        <v>1</v>
      </c>
      <c r="G213" s="87" t="s">
        <v>589</v>
      </c>
      <c r="H213" s="87" t="s">
        <v>23</v>
      </c>
      <c r="I213" s="31" t="n">
        <v>4906.79</v>
      </c>
      <c r="J213" s="26" t="s">
        <v>24</v>
      </c>
      <c r="K213" s="87" t="s">
        <v>591</v>
      </c>
      <c r="L213" s="87" t="s">
        <v>205</v>
      </c>
      <c r="M213" s="16" t="s">
        <v>23</v>
      </c>
      <c r="N213" s="31" t="n">
        <v>4906.79</v>
      </c>
      <c r="O213" s="18" t="s">
        <v>261</v>
      </c>
      <c r="P213" s="31" t="n">
        <v>4906.79</v>
      </c>
      <c r="Q213" s="47" t="s">
        <v>28</v>
      </c>
    </row>
    <row r="214" customFormat="false" ht="23.25" hidden="false" customHeight="false" outlineLevel="0" collapsed="false">
      <c r="A214" s="34" t="s">
        <v>209</v>
      </c>
      <c r="B214" s="86" t="n">
        <v>677</v>
      </c>
      <c r="C214" s="86" t="s">
        <v>27</v>
      </c>
      <c r="D214" s="91" t="s">
        <v>580</v>
      </c>
      <c r="E214" s="87" t="s">
        <v>578</v>
      </c>
      <c r="F214" s="87" t="n">
        <v>1</v>
      </c>
      <c r="G214" s="87" t="s">
        <v>589</v>
      </c>
      <c r="H214" s="87" t="s">
        <v>23</v>
      </c>
      <c r="I214" s="31" t="n">
        <v>5937.77</v>
      </c>
      <c r="J214" s="26" t="s">
        <v>24</v>
      </c>
      <c r="K214" s="87" t="s">
        <v>30</v>
      </c>
      <c r="L214" s="87" t="s">
        <v>212</v>
      </c>
      <c r="M214" s="16" t="s">
        <v>23</v>
      </c>
      <c r="N214" s="31" t="n">
        <v>5937.77</v>
      </c>
      <c r="O214" s="18" t="s">
        <v>254</v>
      </c>
      <c r="P214" s="31" t="n">
        <v>5937.77</v>
      </c>
      <c r="Q214" s="47" t="s">
        <v>28</v>
      </c>
    </row>
    <row r="215" customFormat="false" ht="15" hidden="false" customHeight="false" outlineLevel="0" collapsed="false">
      <c r="A215" s="34"/>
      <c r="B215" s="18"/>
      <c r="C215" s="18"/>
      <c r="D215" s="18"/>
      <c r="E215" s="18"/>
      <c r="F215" s="18"/>
      <c r="G215" s="89" t="s">
        <v>50</v>
      </c>
      <c r="H215" s="87"/>
      <c r="I215" s="24" t="n">
        <f aca="false">SUM(I209:I214)</f>
        <v>25331.68</v>
      </c>
      <c r="J215" s="91"/>
      <c r="K215" s="18"/>
      <c r="L215" s="18"/>
      <c r="M215" s="36"/>
      <c r="N215" s="31"/>
      <c r="O215" s="18"/>
      <c r="P215" s="25"/>
      <c r="Q215" s="25"/>
    </row>
    <row r="216" customFormat="false" ht="22.5" hidden="false" customHeight="false" outlineLevel="0" collapsed="false">
      <c r="A216" s="34" t="s">
        <v>595</v>
      </c>
      <c r="B216" s="86" t="n">
        <v>1216</v>
      </c>
      <c r="C216" s="86" t="s">
        <v>341</v>
      </c>
      <c r="D216" s="95" t="s">
        <v>596</v>
      </c>
      <c r="E216" s="87" t="s">
        <v>578</v>
      </c>
      <c r="F216" s="87" t="n">
        <v>2</v>
      </c>
      <c r="G216" s="86" t="s">
        <v>597</v>
      </c>
      <c r="H216" s="87" t="s">
        <v>23</v>
      </c>
      <c r="I216" s="31" t="s">
        <v>598</v>
      </c>
      <c r="J216" s="26" t="s">
        <v>24</v>
      </c>
      <c r="K216" s="87" t="s">
        <v>204</v>
      </c>
      <c r="L216" s="87" t="s">
        <v>57</v>
      </c>
      <c r="M216" s="16" t="s">
        <v>23</v>
      </c>
      <c r="N216" s="31" t="n">
        <v>8330</v>
      </c>
      <c r="O216" s="18" t="s">
        <v>57</v>
      </c>
      <c r="P216" s="31" t="n">
        <v>8330</v>
      </c>
      <c r="Q216" s="47" t="s">
        <v>28</v>
      </c>
    </row>
    <row r="217" customFormat="false" ht="22.5" hidden="false" customHeight="false" outlineLevel="0" collapsed="false">
      <c r="A217" s="34" t="s">
        <v>595</v>
      </c>
      <c r="B217" s="86" t="n">
        <v>113</v>
      </c>
      <c r="C217" s="86" t="s">
        <v>25</v>
      </c>
      <c r="D217" s="95" t="s">
        <v>596</v>
      </c>
      <c r="E217" s="87" t="s">
        <v>578</v>
      </c>
      <c r="F217" s="87" t="n">
        <v>2</v>
      </c>
      <c r="G217" s="86" t="s">
        <v>597</v>
      </c>
      <c r="H217" s="87" t="s">
        <v>23</v>
      </c>
      <c r="I217" s="31" t="n">
        <v>8330</v>
      </c>
      <c r="J217" s="26" t="s">
        <v>24</v>
      </c>
      <c r="K217" s="87" t="s">
        <v>25</v>
      </c>
      <c r="L217" s="87" t="s">
        <v>56</v>
      </c>
      <c r="M217" s="16" t="s">
        <v>23</v>
      </c>
      <c r="N217" s="31" t="n">
        <v>8330</v>
      </c>
      <c r="O217" s="18" t="s">
        <v>205</v>
      </c>
      <c r="P217" s="31" t="n">
        <v>8330</v>
      </c>
      <c r="Q217" s="47" t="s">
        <v>28</v>
      </c>
    </row>
    <row r="218" customFormat="false" ht="22.5" hidden="false" customHeight="false" outlineLevel="0" collapsed="false">
      <c r="A218" s="34" t="s">
        <v>595</v>
      </c>
      <c r="B218" s="86" t="n">
        <v>179</v>
      </c>
      <c r="C218" s="86" t="s">
        <v>60</v>
      </c>
      <c r="D218" s="95" t="s">
        <v>596</v>
      </c>
      <c r="E218" s="87" t="s">
        <v>578</v>
      </c>
      <c r="F218" s="87" t="n">
        <v>2</v>
      </c>
      <c r="G218" s="86" t="s">
        <v>597</v>
      </c>
      <c r="H218" s="87" t="s">
        <v>23</v>
      </c>
      <c r="I218" s="31" t="n">
        <v>16660</v>
      </c>
      <c r="J218" s="26" t="s">
        <v>24</v>
      </c>
      <c r="K218" s="87" t="s">
        <v>60</v>
      </c>
      <c r="L218" s="87" t="s">
        <v>65</v>
      </c>
      <c r="M218" s="16" t="s">
        <v>23</v>
      </c>
      <c r="N218" s="31" t="n">
        <v>16660</v>
      </c>
      <c r="O218" s="18" t="s">
        <v>599</v>
      </c>
      <c r="P218" s="31" t="n">
        <v>16660</v>
      </c>
      <c r="Q218" s="47" t="s">
        <v>28</v>
      </c>
    </row>
    <row r="219" customFormat="false" ht="22.5" hidden="false" customHeight="false" outlineLevel="0" collapsed="false">
      <c r="A219" s="34" t="s">
        <v>595</v>
      </c>
      <c r="B219" s="86" t="n">
        <v>455</v>
      </c>
      <c r="C219" s="86" t="s">
        <v>156</v>
      </c>
      <c r="D219" s="95" t="s">
        <v>596</v>
      </c>
      <c r="E219" s="87" t="s">
        <v>578</v>
      </c>
      <c r="F219" s="87" t="n">
        <v>2</v>
      </c>
      <c r="G219" s="86" t="s">
        <v>597</v>
      </c>
      <c r="H219" s="87" t="s">
        <v>23</v>
      </c>
      <c r="I219" s="31" t="n">
        <v>16660</v>
      </c>
      <c r="J219" s="26" t="s">
        <v>24</v>
      </c>
      <c r="K219" s="87" t="s">
        <v>212</v>
      </c>
      <c r="L219" s="87" t="s">
        <v>35</v>
      </c>
      <c r="M219" s="16" t="s">
        <v>23</v>
      </c>
      <c r="N219" s="31" t="n">
        <v>16660</v>
      </c>
      <c r="O219" s="18" t="s">
        <v>600</v>
      </c>
      <c r="P219" s="31" t="n">
        <v>16660</v>
      </c>
      <c r="Q219" s="47" t="s">
        <v>28</v>
      </c>
    </row>
    <row r="220" customFormat="false" ht="22.5" hidden="false" customHeight="false" outlineLevel="0" collapsed="false">
      <c r="A220" s="34" t="s">
        <v>595</v>
      </c>
      <c r="B220" s="86" t="n">
        <v>673</v>
      </c>
      <c r="C220" s="86" t="s">
        <v>37</v>
      </c>
      <c r="D220" s="95" t="s">
        <v>596</v>
      </c>
      <c r="E220" s="87" t="s">
        <v>578</v>
      </c>
      <c r="F220" s="87" t="n">
        <v>2</v>
      </c>
      <c r="G220" s="86" t="s">
        <v>597</v>
      </c>
      <c r="H220" s="87" t="s">
        <v>23</v>
      </c>
      <c r="I220" s="31" t="n">
        <v>16660</v>
      </c>
      <c r="J220" s="26" t="s">
        <v>24</v>
      </c>
      <c r="K220" s="87" t="s">
        <v>38</v>
      </c>
      <c r="L220" s="87" t="s">
        <v>43</v>
      </c>
      <c r="M220" s="16" t="s">
        <v>23</v>
      </c>
      <c r="N220" s="31" t="n">
        <v>16660</v>
      </c>
      <c r="O220" s="18" t="s">
        <v>601</v>
      </c>
      <c r="P220" s="31" t="n">
        <v>16660</v>
      </c>
      <c r="Q220" s="47" t="s">
        <v>28</v>
      </c>
    </row>
    <row r="221" s="39" customFormat="true" ht="22.5" hidden="false" customHeight="false" outlineLevel="0" collapsed="false">
      <c r="A221" s="13" t="s">
        <v>595</v>
      </c>
      <c r="B221" s="12" t="n">
        <v>859</v>
      </c>
      <c r="C221" s="12" t="s">
        <v>602</v>
      </c>
      <c r="D221" s="96" t="s">
        <v>596</v>
      </c>
      <c r="E221" s="16" t="s">
        <v>578</v>
      </c>
      <c r="F221" s="16" t="n">
        <v>2</v>
      </c>
      <c r="G221" s="12" t="s">
        <v>597</v>
      </c>
      <c r="H221" s="16" t="s">
        <v>23</v>
      </c>
      <c r="I221" s="35" t="n">
        <v>16660</v>
      </c>
      <c r="J221" s="11" t="s">
        <v>24</v>
      </c>
      <c r="K221" s="16" t="s">
        <v>47</v>
      </c>
      <c r="L221" s="16" t="s">
        <v>86</v>
      </c>
      <c r="M221" s="16" t="s">
        <v>23</v>
      </c>
      <c r="N221" s="35" t="n">
        <v>8330</v>
      </c>
      <c r="O221" s="36" t="s">
        <v>566</v>
      </c>
      <c r="P221" s="35" t="n">
        <v>8330</v>
      </c>
      <c r="Q221" s="38" t="s">
        <v>147</v>
      </c>
    </row>
    <row r="222" customFormat="false" ht="15" hidden="false" customHeight="false" outlineLevel="0" collapsed="false">
      <c r="A222" s="34"/>
      <c r="B222" s="18"/>
      <c r="C222" s="18"/>
      <c r="D222" s="95"/>
      <c r="E222" s="87"/>
      <c r="F222" s="18"/>
      <c r="G222" s="89" t="s">
        <v>50</v>
      </c>
      <c r="H222" s="18"/>
      <c r="I222" s="24" t="n">
        <f aca="false">SUM(I217:I221)</f>
        <v>74970</v>
      </c>
      <c r="J222" s="26"/>
      <c r="K222" s="18"/>
      <c r="L222" s="18"/>
      <c r="M222" s="36"/>
      <c r="N222" s="31"/>
      <c r="O222" s="18"/>
      <c r="P222" s="25"/>
      <c r="Q222" s="25"/>
    </row>
    <row r="223" customFormat="false" ht="15" hidden="false" customHeight="false" outlineLevel="0" collapsed="false">
      <c r="A223" s="34" t="s">
        <v>595</v>
      </c>
      <c r="B223" s="86" t="n">
        <v>654</v>
      </c>
      <c r="C223" s="86" t="s">
        <v>307</v>
      </c>
      <c r="D223" s="34" t="s">
        <v>603</v>
      </c>
      <c r="E223" s="86" t="s">
        <v>578</v>
      </c>
      <c r="F223" s="86" t="n">
        <v>1</v>
      </c>
      <c r="G223" s="86" t="s">
        <v>604</v>
      </c>
      <c r="H223" s="86" t="s">
        <v>23</v>
      </c>
      <c r="I223" s="88" t="n">
        <v>9520</v>
      </c>
      <c r="J223" s="34" t="s">
        <v>24</v>
      </c>
      <c r="K223" s="86" t="s">
        <v>307</v>
      </c>
      <c r="L223" s="86" t="s">
        <v>43</v>
      </c>
      <c r="M223" s="12" t="s">
        <v>23</v>
      </c>
      <c r="N223" s="31" t="n">
        <v>6396.9</v>
      </c>
      <c r="O223" s="18" t="s">
        <v>605</v>
      </c>
      <c r="P223" s="31" t="n">
        <v>6396.9</v>
      </c>
      <c r="Q223" s="47" t="s">
        <v>28</v>
      </c>
    </row>
    <row r="224" customFormat="false" ht="15" hidden="false" customHeight="false" outlineLevel="0" collapsed="false">
      <c r="A224" s="34" t="s">
        <v>595</v>
      </c>
      <c r="B224" s="86" t="n">
        <v>815</v>
      </c>
      <c r="C224" s="86" t="s">
        <v>289</v>
      </c>
      <c r="D224" s="34" t="s">
        <v>603</v>
      </c>
      <c r="E224" s="86" t="s">
        <v>578</v>
      </c>
      <c r="F224" s="86" t="n">
        <v>1</v>
      </c>
      <c r="G224" s="86" t="s">
        <v>604</v>
      </c>
      <c r="H224" s="86" t="s">
        <v>23</v>
      </c>
      <c r="I224" s="88" t="n">
        <v>11900</v>
      </c>
      <c r="J224" s="34" t="s">
        <v>24</v>
      </c>
      <c r="K224" s="86" t="s">
        <v>47</v>
      </c>
      <c r="L224" s="86" t="s">
        <v>86</v>
      </c>
      <c r="M224" s="12" t="s">
        <v>23</v>
      </c>
      <c r="N224" s="31" t="n">
        <v>8836.1</v>
      </c>
      <c r="O224" s="18" t="s">
        <v>517</v>
      </c>
      <c r="P224" s="31" t="n">
        <v>8836.1</v>
      </c>
      <c r="Q224" s="47" t="s">
        <v>28</v>
      </c>
    </row>
    <row r="225" customFormat="false" ht="15" hidden="false" customHeight="false" outlineLevel="0" collapsed="false">
      <c r="A225" s="34" t="s">
        <v>595</v>
      </c>
      <c r="B225" s="86" t="n">
        <v>62</v>
      </c>
      <c r="C225" s="86" t="s">
        <v>358</v>
      </c>
      <c r="D225" s="34" t="s">
        <v>603</v>
      </c>
      <c r="E225" s="86" t="s">
        <v>578</v>
      </c>
      <c r="F225" s="86" t="n">
        <v>1</v>
      </c>
      <c r="G225" s="86" t="s">
        <v>604</v>
      </c>
      <c r="H225" s="86" t="s">
        <v>23</v>
      </c>
      <c r="I225" s="88" t="n">
        <v>14770.84</v>
      </c>
      <c r="J225" s="34" t="s">
        <v>24</v>
      </c>
      <c r="K225" s="86" t="s">
        <v>358</v>
      </c>
      <c r="L225" s="86" t="s">
        <v>65</v>
      </c>
      <c r="M225" s="12" t="s">
        <v>23</v>
      </c>
      <c r="N225" s="31" t="n">
        <v>14770.84</v>
      </c>
      <c r="O225" s="18" t="s">
        <v>606</v>
      </c>
      <c r="P225" s="31" t="n">
        <v>14770.84</v>
      </c>
      <c r="Q225" s="47" t="s">
        <v>28</v>
      </c>
    </row>
    <row r="226" customFormat="false" ht="15" hidden="false" customHeight="false" outlineLevel="0" collapsed="false">
      <c r="A226" s="34"/>
      <c r="B226" s="18"/>
      <c r="C226" s="18"/>
      <c r="D226" s="18"/>
      <c r="E226" s="18"/>
      <c r="F226" s="18"/>
      <c r="G226" s="89" t="s">
        <v>50</v>
      </c>
      <c r="H226" s="18"/>
      <c r="I226" s="97" t="n">
        <f aca="false">SUM(I223:I225)</f>
        <v>36190.84</v>
      </c>
      <c r="J226" s="26"/>
      <c r="K226" s="18"/>
      <c r="L226" s="18"/>
      <c r="M226" s="36"/>
      <c r="N226" s="31"/>
      <c r="O226" s="18"/>
      <c r="P226" s="25"/>
      <c r="Q226" s="25"/>
    </row>
    <row r="227" customFormat="false" ht="34.5" hidden="false" customHeight="false" outlineLevel="0" collapsed="false">
      <c r="A227" s="34" t="s">
        <v>595</v>
      </c>
      <c r="B227" s="86" t="n">
        <v>566</v>
      </c>
      <c r="C227" s="86" t="s">
        <v>607</v>
      </c>
      <c r="D227" s="26" t="s">
        <v>608</v>
      </c>
      <c r="E227" s="86" t="s">
        <v>578</v>
      </c>
      <c r="F227" s="86" t="n">
        <v>2</v>
      </c>
      <c r="G227" s="86" t="s">
        <v>609</v>
      </c>
      <c r="H227" s="86" t="s">
        <v>23</v>
      </c>
      <c r="I227" s="88" t="n">
        <v>29750</v>
      </c>
      <c r="J227" s="34" t="s">
        <v>24</v>
      </c>
      <c r="K227" s="86" t="s">
        <v>34</v>
      </c>
      <c r="L227" s="86" t="s">
        <v>48</v>
      </c>
      <c r="M227" s="12" t="s">
        <v>23</v>
      </c>
      <c r="N227" s="31" t="n">
        <v>7863.51</v>
      </c>
      <c r="O227" s="18" t="s">
        <v>610</v>
      </c>
      <c r="P227" s="31" t="n">
        <v>7863.51</v>
      </c>
      <c r="Q227" s="47" t="s">
        <v>28</v>
      </c>
    </row>
    <row r="228" customFormat="false" ht="15" hidden="false" customHeight="false" outlineLevel="0" collapsed="false">
      <c r="A228" s="34"/>
      <c r="B228" s="18"/>
      <c r="C228" s="18"/>
      <c r="D228" s="18"/>
      <c r="E228" s="18"/>
      <c r="F228" s="18"/>
      <c r="G228" s="18"/>
      <c r="H228" s="18"/>
      <c r="I228" s="18"/>
      <c r="J228" s="91"/>
      <c r="K228" s="18"/>
      <c r="L228" s="18"/>
      <c r="M228" s="36"/>
      <c r="N228" s="31"/>
      <c r="O228" s="18"/>
      <c r="P228" s="25"/>
      <c r="Q228" s="25"/>
    </row>
    <row r="229" customFormat="false" ht="15" hidden="false" customHeight="false" outlineLevel="0" collapsed="false">
      <c r="A229" s="34" t="s">
        <v>595</v>
      </c>
      <c r="B229" s="86" t="n">
        <v>259</v>
      </c>
      <c r="C229" s="86" t="s">
        <v>341</v>
      </c>
      <c r="D229" s="86" t="s">
        <v>611</v>
      </c>
      <c r="E229" s="86" t="s">
        <v>578</v>
      </c>
      <c r="F229" s="86" t="n">
        <v>3</v>
      </c>
      <c r="G229" s="86" t="s">
        <v>612</v>
      </c>
      <c r="H229" s="86" t="s">
        <v>23</v>
      </c>
      <c r="I229" s="88" t="n">
        <v>2846.38</v>
      </c>
      <c r="J229" s="34" t="s">
        <v>24</v>
      </c>
      <c r="K229" s="86" t="s">
        <v>341</v>
      </c>
      <c r="L229" s="86" t="s">
        <v>26</v>
      </c>
      <c r="M229" s="12" t="s">
        <v>23</v>
      </c>
      <c r="N229" s="31" t="n">
        <v>2846.38</v>
      </c>
      <c r="O229" s="18" t="s">
        <v>57</v>
      </c>
      <c r="P229" s="31" t="n">
        <v>2846.38</v>
      </c>
      <c r="Q229" s="47" t="s">
        <v>28</v>
      </c>
    </row>
    <row r="230" customFormat="false" ht="15" hidden="false" customHeight="false" outlineLevel="0" collapsed="false">
      <c r="A230" s="34" t="s">
        <v>595</v>
      </c>
      <c r="B230" s="86" t="n">
        <v>505</v>
      </c>
      <c r="C230" s="86" t="s">
        <v>185</v>
      </c>
      <c r="D230" s="86" t="s">
        <v>611</v>
      </c>
      <c r="E230" s="86" t="s">
        <v>578</v>
      </c>
      <c r="F230" s="86" t="n">
        <v>3</v>
      </c>
      <c r="G230" s="86" t="s">
        <v>612</v>
      </c>
      <c r="H230" s="86" t="s">
        <v>23</v>
      </c>
      <c r="I230" s="88" t="n">
        <v>11942.08</v>
      </c>
      <c r="J230" s="34" t="s">
        <v>24</v>
      </c>
      <c r="K230" s="86" t="s">
        <v>185</v>
      </c>
      <c r="L230" s="86" t="s">
        <v>43</v>
      </c>
      <c r="M230" s="12" t="s">
        <v>23</v>
      </c>
      <c r="N230" s="31" t="n">
        <v>9422.2</v>
      </c>
      <c r="O230" s="18" t="s">
        <v>613</v>
      </c>
      <c r="P230" s="31" t="n">
        <v>9422.2</v>
      </c>
      <c r="Q230" s="47" t="s">
        <v>28</v>
      </c>
    </row>
    <row r="231" customFormat="false" ht="15" hidden="false" customHeight="false" outlineLevel="0" collapsed="false">
      <c r="A231" s="34" t="s">
        <v>595</v>
      </c>
      <c r="B231" s="86" t="n">
        <v>861</v>
      </c>
      <c r="C231" s="86" t="s">
        <v>322</v>
      </c>
      <c r="D231" s="86" t="s">
        <v>611</v>
      </c>
      <c r="E231" s="86" t="s">
        <v>578</v>
      </c>
      <c r="F231" s="86" t="n">
        <v>3</v>
      </c>
      <c r="G231" s="86" t="s">
        <v>612</v>
      </c>
      <c r="H231" s="86" t="s">
        <v>23</v>
      </c>
      <c r="I231" s="88" t="n">
        <v>11942.08</v>
      </c>
      <c r="J231" s="34" t="s">
        <v>24</v>
      </c>
      <c r="K231" s="86" t="s">
        <v>47</v>
      </c>
      <c r="L231" s="86" t="s">
        <v>224</v>
      </c>
      <c r="M231" s="12" t="s">
        <v>23</v>
      </c>
      <c r="N231" s="31" t="n">
        <v>6154.52</v>
      </c>
      <c r="O231" s="18" t="s">
        <v>316</v>
      </c>
      <c r="P231" s="31" t="n">
        <v>6154.52</v>
      </c>
      <c r="Q231" s="47" t="s">
        <v>28</v>
      </c>
    </row>
    <row r="232" s="39" customFormat="true" ht="15" hidden="false" customHeight="false" outlineLevel="0" collapsed="false">
      <c r="A232" s="13" t="s">
        <v>595</v>
      </c>
      <c r="B232" s="12" t="n">
        <v>1413</v>
      </c>
      <c r="C232" s="12" t="s">
        <v>407</v>
      </c>
      <c r="D232" s="12" t="s">
        <v>611</v>
      </c>
      <c r="E232" s="12" t="s">
        <v>578</v>
      </c>
      <c r="F232" s="12" t="n">
        <v>3</v>
      </c>
      <c r="G232" s="12" t="s">
        <v>612</v>
      </c>
      <c r="H232" s="12" t="s">
        <v>23</v>
      </c>
      <c r="I232" s="17" t="n">
        <v>13228.04</v>
      </c>
      <c r="J232" s="13" t="s">
        <v>24</v>
      </c>
      <c r="K232" s="12" t="s">
        <v>204</v>
      </c>
      <c r="L232" s="12" t="s">
        <v>65</v>
      </c>
      <c r="M232" s="12" t="s">
        <v>23</v>
      </c>
      <c r="N232" s="35" t="n">
        <v>12405.85</v>
      </c>
      <c r="O232" s="36" t="s">
        <v>614</v>
      </c>
      <c r="P232" s="35" t="n">
        <v>12405.85</v>
      </c>
      <c r="Q232" s="47" t="s">
        <v>28</v>
      </c>
    </row>
    <row r="233" customFormat="false" ht="15" hidden="false" customHeight="false" outlineLevel="0" collapsed="false">
      <c r="A233" s="34"/>
      <c r="B233" s="86"/>
      <c r="C233" s="86"/>
      <c r="D233" s="86"/>
      <c r="E233" s="86"/>
      <c r="F233" s="86"/>
      <c r="G233" s="89" t="s">
        <v>50</v>
      </c>
      <c r="H233" s="86"/>
      <c r="I233" s="97" t="n">
        <f aca="false">SUM(I229:I232)</f>
        <v>39958.58</v>
      </c>
      <c r="J233" s="34"/>
      <c r="K233" s="86"/>
      <c r="L233" s="86"/>
      <c r="M233" s="12"/>
      <c r="N233" s="31"/>
      <c r="O233" s="18"/>
      <c r="P233" s="25"/>
      <c r="Q233" s="25"/>
    </row>
    <row r="234" customFormat="false" ht="15" hidden="false" customHeight="false" outlineLevel="0" collapsed="false">
      <c r="A234" s="34" t="s">
        <v>595</v>
      </c>
      <c r="B234" s="86" t="s">
        <v>615</v>
      </c>
      <c r="C234" s="86" t="s">
        <v>204</v>
      </c>
      <c r="D234" s="86" t="s">
        <v>616</v>
      </c>
      <c r="E234" s="86" t="s">
        <v>578</v>
      </c>
      <c r="F234" s="86" t="n">
        <v>2</v>
      </c>
      <c r="G234" s="86" t="s">
        <v>617</v>
      </c>
      <c r="H234" s="86" t="s">
        <v>23</v>
      </c>
      <c r="I234" s="88" t="n">
        <v>3200</v>
      </c>
      <c r="J234" s="34" t="s">
        <v>24</v>
      </c>
      <c r="K234" s="86" t="s">
        <v>204</v>
      </c>
      <c r="L234" s="86" t="s">
        <v>57</v>
      </c>
      <c r="M234" s="12" t="s">
        <v>23</v>
      </c>
      <c r="N234" s="31" t="n">
        <v>3200</v>
      </c>
      <c r="O234" s="18" t="s">
        <v>480</v>
      </c>
      <c r="P234" s="31" t="n">
        <v>3200</v>
      </c>
      <c r="Q234" s="47" t="s">
        <v>28</v>
      </c>
    </row>
    <row r="235" customFormat="false" ht="15" hidden="false" customHeight="false" outlineLevel="0" collapsed="false">
      <c r="A235" s="34" t="s">
        <v>595</v>
      </c>
      <c r="B235" s="86" t="n">
        <v>345</v>
      </c>
      <c r="C235" s="86" t="s">
        <v>573</v>
      </c>
      <c r="D235" s="86" t="s">
        <v>616</v>
      </c>
      <c r="E235" s="86" t="s">
        <v>578</v>
      </c>
      <c r="F235" s="86" t="n">
        <v>2</v>
      </c>
      <c r="G235" s="86" t="s">
        <v>617</v>
      </c>
      <c r="H235" s="86" t="s">
        <v>23</v>
      </c>
      <c r="I235" s="88" t="n">
        <v>4200</v>
      </c>
      <c r="J235" s="34" t="s">
        <v>24</v>
      </c>
      <c r="K235" s="86" t="s">
        <v>573</v>
      </c>
      <c r="L235" s="86" t="s">
        <v>65</v>
      </c>
      <c r="M235" s="12" t="s">
        <v>23</v>
      </c>
      <c r="N235" s="31" t="n">
        <v>4200</v>
      </c>
      <c r="O235" s="18" t="s">
        <v>476</v>
      </c>
      <c r="P235" s="31" t="n">
        <v>4200</v>
      </c>
      <c r="Q235" s="47" t="s">
        <v>28</v>
      </c>
    </row>
    <row r="236" customFormat="false" ht="15" hidden="false" customHeight="false" outlineLevel="0" collapsed="false">
      <c r="A236" s="34" t="s">
        <v>595</v>
      </c>
      <c r="B236" s="86" t="n">
        <v>453</v>
      </c>
      <c r="C236" s="86" t="s">
        <v>254</v>
      </c>
      <c r="D236" s="86" t="s">
        <v>616</v>
      </c>
      <c r="E236" s="86" t="s">
        <v>578</v>
      </c>
      <c r="F236" s="86" t="n">
        <v>2</v>
      </c>
      <c r="G236" s="86" t="s">
        <v>617</v>
      </c>
      <c r="H236" s="86" t="s">
        <v>23</v>
      </c>
      <c r="I236" s="88" t="n">
        <v>8400</v>
      </c>
      <c r="J236" s="34" t="s">
        <v>24</v>
      </c>
      <c r="K236" s="86" t="s">
        <v>212</v>
      </c>
      <c r="L236" s="86" t="s">
        <v>35</v>
      </c>
      <c r="M236" s="12" t="s">
        <v>23</v>
      </c>
      <c r="N236" s="31" t="n">
        <v>8400</v>
      </c>
      <c r="O236" s="18" t="s">
        <v>618</v>
      </c>
      <c r="P236" s="31" t="n">
        <v>8400</v>
      </c>
      <c r="Q236" s="47" t="s">
        <v>28</v>
      </c>
    </row>
    <row r="237" customFormat="false" ht="15" hidden="false" customHeight="false" outlineLevel="0" collapsed="false">
      <c r="A237" s="34" t="s">
        <v>595</v>
      </c>
      <c r="B237" s="86" t="n">
        <v>664</v>
      </c>
      <c r="C237" s="86" t="s">
        <v>588</v>
      </c>
      <c r="D237" s="86" t="s">
        <v>616</v>
      </c>
      <c r="E237" s="86" t="s">
        <v>578</v>
      </c>
      <c r="F237" s="86" t="n">
        <v>2</v>
      </c>
      <c r="G237" s="86" t="s">
        <v>617</v>
      </c>
      <c r="H237" s="86" t="s">
        <v>23</v>
      </c>
      <c r="I237" s="88" t="n">
        <v>8400</v>
      </c>
      <c r="J237" s="34" t="s">
        <v>24</v>
      </c>
      <c r="K237" s="86" t="s">
        <v>38</v>
      </c>
      <c r="L237" s="86" t="s">
        <v>43</v>
      </c>
      <c r="M237" s="12" t="s">
        <v>23</v>
      </c>
      <c r="N237" s="31" t="n">
        <v>8400</v>
      </c>
      <c r="O237" s="18" t="s">
        <v>619</v>
      </c>
      <c r="P237" s="31" t="n">
        <v>8400</v>
      </c>
      <c r="Q237" s="47" t="s">
        <v>28</v>
      </c>
    </row>
    <row r="238" customFormat="false" ht="15" hidden="false" customHeight="false" outlineLevel="0" collapsed="false">
      <c r="A238" s="34" t="s">
        <v>595</v>
      </c>
      <c r="B238" s="86" t="n">
        <v>74</v>
      </c>
      <c r="C238" s="86" t="s">
        <v>430</v>
      </c>
      <c r="D238" s="86" t="s">
        <v>616</v>
      </c>
      <c r="E238" s="86" t="s">
        <v>578</v>
      </c>
      <c r="F238" s="86" t="n">
        <v>2</v>
      </c>
      <c r="G238" s="86" t="s">
        <v>617</v>
      </c>
      <c r="H238" s="86" t="s">
        <v>23</v>
      </c>
      <c r="I238" s="88" t="n">
        <v>10500</v>
      </c>
      <c r="J238" s="34" t="s">
        <v>24</v>
      </c>
      <c r="K238" s="86" t="s">
        <v>430</v>
      </c>
      <c r="L238" s="86" t="s">
        <v>26</v>
      </c>
      <c r="M238" s="12" t="s">
        <v>23</v>
      </c>
      <c r="N238" s="31" t="n">
        <v>10500</v>
      </c>
      <c r="O238" s="18" t="s">
        <v>620</v>
      </c>
      <c r="P238" s="31" t="n">
        <v>10500</v>
      </c>
      <c r="Q238" s="47" t="s">
        <v>28</v>
      </c>
    </row>
    <row r="239" s="39" customFormat="true" ht="15" hidden="false" customHeight="false" outlineLevel="0" collapsed="false">
      <c r="A239" s="13" t="s">
        <v>595</v>
      </c>
      <c r="B239" s="12" t="n">
        <v>858</v>
      </c>
      <c r="C239" s="12" t="s">
        <v>602</v>
      </c>
      <c r="D239" s="12" t="s">
        <v>616</v>
      </c>
      <c r="E239" s="12" t="s">
        <v>578</v>
      </c>
      <c r="F239" s="12" t="n">
        <v>2</v>
      </c>
      <c r="G239" s="12" t="s">
        <v>617</v>
      </c>
      <c r="H239" s="12" t="s">
        <v>23</v>
      </c>
      <c r="I239" s="17" t="n">
        <v>8400</v>
      </c>
      <c r="J239" s="13" t="s">
        <v>24</v>
      </c>
      <c r="K239" s="12" t="s">
        <v>47</v>
      </c>
      <c r="L239" s="12" t="s">
        <v>86</v>
      </c>
      <c r="M239" s="12" t="s">
        <v>23</v>
      </c>
      <c r="N239" s="35" t="n">
        <v>4200</v>
      </c>
      <c r="O239" s="36" t="s">
        <v>270</v>
      </c>
      <c r="P239" s="35" t="n">
        <v>4200</v>
      </c>
      <c r="Q239" s="38" t="s">
        <v>147</v>
      </c>
    </row>
    <row r="240" customFormat="false" ht="15" hidden="false" customHeight="false" outlineLevel="0" collapsed="false">
      <c r="A240" s="34"/>
      <c r="B240" s="86"/>
      <c r="C240" s="86"/>
      <c r="D240" s="86"/>
      <c r="E240" s="86"/>
      <c r="F240" s="86"/>
      <c r="G240" s="89" t="s">
        <v>50</v>
      </c>
      <c r="H240" s="86"/>
      <c r="I240" s="97" t="n">
        <f aca="false">SUM(I234:I239)</f>
        <v>43100</v>
      </c>
      <c r="J240" s="34"/>
      <c r="K240" s="86"/>
      <c r="L240" s="86"/>
      <c r="M240" s="12"/>
      <c r="N240" s="31"/>
      <c r="O240" s="18"/>
      <c r="P240" s="25"/>
      <c r="Q240" s="25"/>
    </row>
    <row r="241" customFormat="false" ht="15" hidden="false" customHeight="false" outlineLevel="0" collapsed="false">
      <c r="A241" s="34" t="s">
        <v>209</v>
      </c>
      <c r="B241" s="86" t="n">
        <v>1399</v>
      </c>
      <c r="C241" s="86" t="s">
        <v>482</v>
      </c>
      <c r="D241" s="34" t="s">
        <v>621</v>
      </c>
      <c r="E241" s="86" t="s">
        <v>578</v>
      </c>
      <c r="F241" s="86" t="n">
        <v>2</v>
      </c>
      <c r="G241" s="86" t="s">
        <v>622</v>
      </c>
      <c r="H241" s="86" t="s">
        <v>23</v>
      </c>
      <c r="I241" s="98" t="n">
        <v>9299.97</v>
      </c>
      <c r="J241" s="34" t="s">
        <v>24</v>
      </c>
      <c r="K241" s="86" t="s">
        <v>204</v>
      </c>
      <c r="L241" s="86" t="s">
        <v>57</v>
      </c>
      <c r="M241" s="12" t="s">
        <v>23</v>
      </c>
      <c r="N241" s="83" t="n">
        <v>9299.97</v>
      </c>
      <c r="O241" s="18" t="s">
        <v>623</v>
      </c>
      <c r="P241" s="83" t="n">
        <v>9299.97</v>
      </c>
      <c r="Q241" s="47" t="s">
        <v>28</v>
      </c>
    </row>
    <row r="242" s="39" customFormat="true" ht="33.75" hidden="false" customHeight="false" outlineLevel="0" collapsed="false">
      <c r="A242" s="13" t="s">
        <v>624</v>
      </c>
      <c r="B242" s="12" t="n">
        <v>399</v>
      </c>
      <c r="C242" s="12" t="s">
        <v>625</v>
      </c>
      <c r="D242" s="13" t="s">
        <v>621</v>
      </c>
      <c r="E242" s="12" t="s">
        <v>578</v>
      </c>
      <c r="F242" s="12" t="n">
        <v>2</v>
      </c>
      <c r="G242" s="12" t="s">
        <v>622</v>
      </c>
      <c r="H242" s="12" t="s">
        <v>23</v>
      </c>
      <c r="I242" s="17" t="n">
        <v>19687.36</v>
      </c>
      <c r="J242" s="13" t="s">
        <v>24</v>
      </c>
      <c r="K242" s="12" t="s">
        <v>212</v>
      </c>
      <c r="L242" s="12" t="s">
        <v>224</v>
      </c>
      <c r="M242" s="12" t="s">
        <v>23</v>
      </c>
      <c r="N242" s="17" t="n">
        <v>15404.64</v>
      </c>
      <c r="O242" s="99" t="s">
        <v>626</v>
      </c>
      <c r="P242" s="17" t="n">
        <v>15404.64</v>
      </c>
      <c r="Q242" s="38" t="s">
        <v>147</v>
      </c>
    </row>
    <row r="243" customFormat="false" ht="15" hidden="false" customHeight="false" outlineLevel="0" collapsed="false">
      <c r="A243" s="34"/>
      <c r="B243" s="86"/>
      <c r="C243" s="86"/>
      <c r="D243" s="86"/>
      <c r="E243" s="86"/>
      <c r="F243" s="86"/>
      <c r="G243" s="89" t="s">
        <v>50</v>
      </c>
      <c r="H243" s="86"/>
      <c r="I243" s="97" t="n">
        <f aca="false">SUBTOTAL(9,I241:I242)</f>
        <v>28987.33</v>
      </c>
      <c r="J243" s="34"/>
      <c r="K243" s="86"/>
      <c r="L243" s="86"/>
      <c r="M243" s="12"/>
      <c r="N243" s="31"/>
      <c r="O243" s="18"/>
      <c r="P243" s="25"/>
      <c r="Q243" s="25"/>
    </row>
    <row r="244" s="39" customFormat="true" ht="22.5" hidden="false" customHeight="false" outlineLevel="0" collapsed="false">
      <c r="A244" s="13" t="s">
        <v>595</v>
      </c>
      <c r="B244" s="12" t="n">
        <v>12</v>
      </c>
      <c r="C244" s="12" t="s">
        <v>52</v>
      </c>
      <c r="D244" s="13" t="s">
        <v>627</v>
      </c>
      <c r="E244" s="12" t="s">
        <v>578</v>
      </c>
      <c r="F244" s="12" t="n">
        <v>2</v>
      </c>
      <c r="G244" s="12" t="s">
        <v>628</v>
      </c>
      <c r="H244" s="12" t="s">
        <v>23</v>
      </c>
      <c r="I244" s="17" t="n">
        <v>3094</v>
      </c>
      <c r="J244" s="13" t="s">
        <v>24</v>
      </c>
      <c r="K244" s="12" t="s">
        <v>52</v>
      </c>
      <c r="L244" s="12" t="s">
        <v>57</v>
      </c>
      <c r="M244" s="12" t="s">
        <v>23</v>
      </c>
      <c r="N244" s="35" t="n">
        <v>2217.43</v>
      </c>
      <c r="O244" s="36" t="s">
        <v>629</v>
      </c>
      <c r="P244" s="35" t="n">
        <v>2217.43</v>
      </c>
      <c r="Q244" s="47" t="s">
        <v>28</v>
      </c>
    </row>
    <row r="245" customFormat="false" ht="22.5" hidden="false" customHeight="false" outlineLevel="0" collapsed="false">
      <c r="A245" s="34" t="s">
        <v>595</v>
      </c>
      <c r="B245" s="86" t="s">
        <v>630</v>
      </c>
      <c r="C245" s="86" t="s">
        <v>204</v>
      </c>
      <c r="D245" s="34" t="s">
        <v>627</v>
      </c>
      <c r="E245" s="86" t="s">
        <v>578</v>
      </c>
      <c r="F245" s="12" t="n">
        <v>2</v>
      </c>
      <c r="G245" s="86" t="s">
        <v>628</v>
      </c>
      <c r="H245" s="86" t="s">
        <v>23</v>
      </c>
      <c r="I245" s="88" t="n">
        <v>3268.36</v>
      </c>
      <c r="J245" s="34" t="s">
        <v>24</v>
      </c>
      <c r="K245" s="86" t="s">
        <v>204</v>
      </c>
      <c r="L245" s="86" t="s">
        <v>57</v>
      </c>
      <c r="M245" s="12" t="s">
        <v>23</v>
      </c>
      <c r="N245" s="31" t="n">
        <v>2746.52</v>
      </c>
      <c r="O245" s="18" t="s">
        <v>57</v>
      </c>
      <c r="P245" s="31" t="n">
        <v>2746.52</v>
      </c>
      <c r="Q245" s="47" t="s">
        <v>28</v>
      </c>
    </row>
    <row r="246" customFormat="false" ht="22.5" hidden="false" customHeight="false" outlineLevel="0" collapsed="false">
      <c r="A246" s="34" t="s">
        <v>595</v>
      </c>
      <c r="B246" s="86" t="n">
        <v>114</v>
      </c>
      <c r="C246" s="86" t="s">
        <v>356</v>
      </c>
      <c r="D246" s="34" t="s">
        <v>627</v>
      </c>
      <c r="E246" s="86" t="s">
        <v>578</v>
      </c>
      <c r="F246" s="12" t="n">
        <v>2</v>
      </c>
      <c r="G246" s="86" t="s">
        <v>628</v>
      </c>
      <c r="H246" s="86" t="s">
        <v>23</v>
      </c>
      <c r="I246" s="88" t="n">
        <v>6188</v>
      </c>
      <c r="J246" s="34" t="s">
        <v>24</v>
      </c>
      <c r="K246" s="86" t="s">
        <v>19</v>
      </c>
      <c r="L246" s="86" t="s">
        <v>26</v>
      </c>
      <c r="M246" s="12" t="s">
        <v>23</v>
      </c>
      <c r="N246" s="31" t="n">
        <v>5300.37</v>
      </c>
      <c r="O246" s="18" t="s">
        <v>631</v>
      </c>
      <c r="P246" s="31" t="n">
        <v>5300.37</v>
      </c>
      <c r="Q246" s="47" t="s">
        <v>28</v>
      </c>
    </row>
    <row r="247" customFormat="false" ht="22.5" hidden="false" customHeight="false" outlineLevel="0" collapsed="false">
      <c r="A247" s="34" t="s">
        <v>595</v>
      </c>
      <c r="B247" s="86" t="n">
        <v>319</v>
      </c>
      <c r="C247" s="86" t="s">
        <v>27</v>
      </c>
      <c r="D247" s="34" t="s">
        <v>627</v>
      </c>
      <c r="E247" s="86" t="s">
        <v>578</v>
      </c>
      <c r="F247" s="12" t="n">
        <v>2</v>
      </c>
      <c r="G247" s="86" t="s">
        <v>628</v>
      </c>
      <c r="H247" s="86" t="s">
        <v>23</v>
      </c>
      <c r="I247" s="88" t="n">
        <v>6472.39</v>
      </c>
      <c r="J247" s="34" t="s">
        <v>24</v>
      </c>
      <c r="K247" s="86" t="s">
        <v>30</v>
      </c>
      <c r="L247" s="86" t="s">
        <v>39</v>
      </c>
      <c r="M247" s="12" t="s">
        <v>23</v>
      </c>
      <c r="N247" s="31" t="n">
        <v>6182.03</v>
      </c>
      <c r="O247" s="18" t="s">
        <v>632</v>
      </c>
      <c r="P247" s="31" t="n">
        <v>6182.03</v>
      </c>
      <c r="Q247" s="47" t="s">
        <v>28</v>
      </c>
    </row>
    <row r="248" customFormat="false" ht="22.5" hidden="false" customHeight="false" outlineLevel="0" collapsed="false">
      <c r="A248" s="34" t="s">
        <v>595</v>
      </c>
      <c r="B248" s="86" t="n">
        <v>790</v>
      </c>
      <c r="C248" s="86" t="s">
        <v>41</v>
      </c>
      <c r="D248" s="34" t="s">
        <v>627</v>
      </c>
      <c r="E248" s="86" t="s">
        <v>578</v>
      </c>
      <c r="F248" s="12" t="n">
        <v>2</v>
      </c>
      <c r="G248" s="86" t="s">
        <v>628</v>
      </c>
      <c r="H248" s="86" t="s">
        <v>23</v>
      </c>
      <c r="I248" s="88" t="n">
        <v>6664</v>
      </c>
      <c r="J248" s="34" t="s">
        <v>24</v>
      </c>
      <c r="K248" s="86" t="s">
        <v>42</v>
      </c>
      <c r="L248" s="86" t="s">
        <v>48</v>
      </c>
      <c r="M248" s="12" t="s">
        <v>23</v>
      </c>
      <c r="N248" s="31" t="n">
        <v>2601.44</v>
      </c>
      <c r="O248" s="18" t="s">
        <v>316</v>
      </c>
      <c r="P248" s="31" t="n">
        <v>2601.44</v>
      </c>
      <c r="Q248" s="47" t="s">
        <v>28</v>
      </c>
    </row>
    <row r="249" s="39" customFormat="true" ht="22.5" hidden="false" customHeight="false" outlineLevel="0" collapsed="false">
      <c r="A249" s="13" t="s">
        <v>595</v>
      </c>
      <c r="B249" s="12" t="n">
        <v>1005</v>
      </c>
      <c r="C249" s="12" t="s">
        <v>48</v>
      </c>
      <c r="D249" s="13" t="s">
        <v>627</v>
      </c>
      <c r="E249" s="12" t="s">
        <v>578</v>
      </c>
      <c r="F249" s="12" t="n">
        <v>2</v>
      </c>
      <c r="G249" s="12" t="s">
        <v>628</v>
      </c>
      <c r="H249" s="12" t="s">
        <v>23</v>
      </c>
      <c r="I249" s="17" t="n">
        <v>6664</v>
      </c>
      <c r="J249" s="13" t="s">
        <v>24</v>
      </c>
      <c r="K249" s="12" t="s">
        <v>193</v>
      </c>
      <c r="L249" s="12" t="s">
        <v>177</v>
      </c>
      <c r="M249" s="12" t="s">
        <v>23</v>
      </c>
      <c r="N249" s="35"/>
      <c r="O249" s="36"/>
      <c r="P249" s="37"/>
      <c r="Q249" s="38" t="s">
        <v>147</v>
      </c>
    </row>
    <row r="250" customFormat="false" ht="22.5" hidden="false" customHeight="false" outlineLevel="0" collapsed="false">
      <c r="A250" s="34" t="s">
        <v>595</v>
      </c>
      <c r="B250" s="86" t="n">
        <v>558</v>
      </c>
      <c r="C250" s="86" t="s">
        <v>33</v>
      </c>
      <c r="D250" s="34" t="s">
        <v>627</v>
      </c>
      <c r="E250" s="86" t="s">
        <v>578</v>
      </c>
      <c r="F250" s="12" t="n">
        <v>2</v>
      </c>
      <c r="G250" s="86" t="s">
        <v>628</v>
      </c>
      <c r="H250" s="86" t="s">
        <v>23</v>
      </c>
      <c r="I250" s="86" t="n">
        <v>6836.77</v>
      </c>
      <c r="J250" s="34" t="s">
        <v>24</v>
      </c>
      <c r="K250" s="86" t="s">
        <v>34</v>
      </c>
      <c r="L250" s="86" t="s">
        <v>39</v>
      </c>
      <c r="M250" s="12" t="s">
        <v>23</v>
      </c>
      <c r="N250" s="31" t="n">
        <v>6788.24</v>
      </c>
      <c r="O250" s="18" t="s">
        <v>633</v>
      </c>
      <c r="P250" s="31" t="n">
        <v>6788.24</v>
      </c>
      <c r="Q250" s="47" t="s">
        <v>28</v>
      </c>
    </row>
    <row r="251" customFormat="false" ht="15" hidden="false" customHeight="false" outlineLevel="0" collapsed="false">
      <c r="A251" s="34"/>
      <c r="B251" s="86"/>
      <c r="C251" s="86"/>
      <c r="D251" s="86"/>
      <c r="E251" s="86"/>
      <c r="F251" s="86"/>
      <c r="G251" s="89" t="s">
        <v>50</v>
      </c>
      <c r="H251" s="86"/>
      <c r="I251" s="97" t="n">
        <f aca="false">SUBTOTAL(9,I244:I250)</f>
        <v>39187.52</v>
      </c>
      <c r="J251" s="34"/>
      <c r="K251" s="86"/>
      <c r="L251" s="86"/>
      <c r="M251" s="12"/>
      <c r="N251" s="31"/>
      <c r="O251" s="18"/>
      <c r="P251" s="25"/>
      <c r="Q251" s="25"/>
    </row>
    <row r="252" customFormat="false" ht="22.5" hidden="false" customHeight="false" outlineLevel="0" collapsed="false">
      <c r="A252" s="34" t="s">
        <v>595</v>
      </c>
      <c r="B252" s="86" t="n">
        <v>344</v>
      </c>
      <c r="C252" s="86" t="s">
        <v>64</v>
      </c>
      <c r="D252" s="34" t="s">
        <v>634</v>
      </c>
      <c r="E252" s="86" t="s">
        <v>578</v>
      </c>
      <c r="F252" s="86" t="n">
        <v>1</v>
      </c>
      <c r="G252" s="86" t="s">
        <v>635</v>
      </c>
      <c r="H252" s="86" t="s">
        <v>23</v>
      </c>
      <c r="I252" s="88" t="n">
        <v>17850</v>
      </c>
      <c r="J252" s="34" t="s">
        <v>24</v>
      </c>
      <c r="K252" s="86" t="s">
        <v>573</v>
      </c>
      <c r="L252" s="86" t="s">
        <v>31</v>
      </c>
      <c r="M252" s="12" t="s">
        <v>23</v>
      </c>
      <c r="N252" s="31" t="n">
        <v>5569.44</v>
      </c>
      <c r="O252" s="18" t="s">
        <v>636</v>
      </c>
      <c r="P252" s="31" t="n">
        <v>5569.44</v>
      </c>
      <c r="Q252" s="47" t="s">
        <v>28</v>
      </c>
    </row>
    <row r="253" customFormat="false" ht="22.5" hidden="false" customHeight="false" outlineLevel="0" collapsed="false">
      <c r="A253" s="34" t="s">
        <v>595</v>
      </c>
      <c r="B253" s="86" t="n">
        <v>569</v>
      </c>
      <c r="C253" s="86" t="s">
        <v>31</v>
      </c>
      <c r="D253" s="34" t="s">
        <v>634</v>
      </c>
      <c r="E253" s="86" t="s">
        <v>578</v>
      </c>
      <c r="F253" s="86" t="n">
        <v>1</v>
      </c>
      <c r="G253" s="86" t="s">
        <v>635</v>
      </c>
      <c r="H253" s="86" t="s">
        <v>23</v>
      </c>
      <c r="I253" s="88" t="n">
        <v>17850</v>
      </c>
      <c r="J253" s="34" t="s">
        <v>24</v>
      </c>
      <c r="K253" s="86" t="s">
        <v>34</v>
      </c>
      <c r="L253" s="86" t="s">
        <v>39</v>
      </c>
      <c r="M253" s="12" t="s">
        <v>23</v>
      </c>
      <c r="N253" s="31" t="n">
        <v>7436.8</v>
      </c>
      <c r="O253" s="18" t="s">
        <v>637</v>
      </c>
      <c r="P253" s="31" t="n">
        <v>7436.8</v>
      </c>
      <c r="Q253" s="47" t="s">
        <v>28</v>
      </c>
    </row>
    <row r="254" customFormat="false" ht="22.5" hidden="false" customHeight="false" outlineLevel="0" collapsed="false">
      <c r="A254" s="34" t="s">
        <v>595</v>
      </c>
      <c r="B254" s="86" t="n">
        <v>807</v>
      </c>
      <c r="C254" s="86" t="s">
        <v>494</v>
      </c>
      <c r="D254" s="34" t="s">
        <v>634</v>
      </c>
      <c r="E254" s="86" t="s">
        <v>578</v>
      </c>
      <c r="F254" s="86" t="n">
        <v>1</v>
      </c>
      <c r="G254" s="86" t="s">
        <v>635</v>
      </c>
      <c r="H254" s="86" t="s">
        <v>23</v>
      </c>
      <c r="I254" s="88" t="n">
        <v>17850</v>
      </c>
      <c r="J254" s="34" t="s">
        <v>24</v>
      </c>
      <c r="K254" s="86" t="s">
        <v>42</v>
      </c>
      <c r="L254" s="86" t="s">
        <v>48</v>
      </c>
      <c r="M254" s="12" t="s">
        <v>23</v>
      </c>
      <c r="N254" s="31" t="n">
        <v>4644.82</v>
      </c>
      <c r="O254" s="18" t="s">
        <v>638</v>
      </c>
      <c r="P254" s="31" t="n">
        <v>4644.82</v>
      </c>
      <c r="Q254" s="47" t="s">
        <v>28</v>
      </c>
    </row>
    <row r="255" customFormat="false" ht="15" hidden="false" customHeight="false" outlineLevel="0" collapsed="false">
      <c r="A255" s="34"/>
      <c r="B255" s="86"/>
      <c r="C255" s="86"/>
      <c r="D255" s="34"/>
      <c r="E255" s="86"/>
      <c r="F255" s="86"/>
      <c r="G255" s="33" t="s">
        <v>50</v>
      </c>
      <c r="H255" s="86"/>
      <c r="I255" s="97" t="n">
        <f aca="false">SUBTOTAL(9,I252:I254)</f>
        <v>53550</v>
      </c>
      <c r="J255" s="34"/>
      <c r="K255" s="86"/>
      <c r="L255" s="86"/>
      <c r="M255" s="12"/>
      <c r="N255" s="31"/>
      <c r="O255" s="18"/>
      <c r="P255" s="25"/>
      <c r="Q255" s="47"/>
    </row>
    <row r="256" customFormat="false" ht="15" hidden="false" customHeight="false" outlineLevel="0" collapsed="false">
      <c r="A256" s="34" t="s">
        <v>595</v>
      </c>
      <c r="B256" s="86" t="n">
        <v>1138</v>
      </c>
      <c r="C256" s="86" t="s">
        <v>341</v>
      </c>
      <c r="D256" s="86" t="s">
        <v>639</v>
      </c>
      <c r="E256" s="86" t="s">
        <v>578</v>
      </c>
      <c r="F256" s="86" t="n">
        <v>4</v>
      </c>
      <c r="G256" s="86" t="s">
        <v>640</v>
      </c>
      <c r="H256" s="86" t="s">
        <v>23</v>
      </c>
      <c r="I256" s="88" t="n">
        <v>2861</v>
      </c>
      <c r="J256" s="34" t="s">
        <v>24</v>
      </c>
      <c r="K256" s="86" t="s">
        <v>341</v>
      </c>
      <c r="L256" s="86" t="s">
        <v>57</v>
      </c>
      <c r="M256" s="86" t="s">
        <v>23</v>
      </c>
      <c r="N256" s="31" t="n">
        <v>2861</v>
      </c>
      <c r="O256" s="18" t="s">
        <v>57</v>
      </c>
      <c r="P256" s="31" t="n">
        <v>2861</v>
      </c>
      <c r="Q256" s="47" t="s">
        <v>28</v>
      </c>
    </row>
    <row r="257" customFormat="false" ht="15" hidden="false" customHeight="false" outlineLevel="0" collapsed="false">
      <c r="A257" s="34" t="s">
        <v>595</v>
      </c>
      <c r="B257" s="86" t="n">
        <v>148</v>
      </c>
      <c r="C257" s="86" t="s">
        <v>179</v>
      </c>
      <c r="D257" s="86" t="s">
        <v>639</v>
      </c>
      <c r="E257" s="86" t="s">
        <v>578</v>
      </c>
      <c r="F257" s="86" t="n">
        <v>4</v>
      </c>
      <c r="G257" s="86" t="s">
        <v>640</v>
      </c>
      <c r="H257" s="86" t="s">
        <v>23</v>
      </c>
      <c r="I257" s="88" t="n">
        <v>3490</v>
      </c>
      <c r="J257" s="34" t="s">
        <v>24</v>
      </c>
      <c r="K257" s="86" t="s">
        <v>179</v>
      </c>
      <c r="L257" s="86" t="s">
        <v>641</v>
      </c>
      <c r="M257" s="86" t="s">
        <v>23</v>
      </c>
      <c r="N257" s="31" t="n">
        <v>3487</v>
      </c>
      <c r="O257" s="18" t="s">
        <v>263</v>
      </c>
      <c r="P257" s="31" t="n">
        <v>3487</v>
      </c>
      <c r="Q257" s="47" t="s">
        <v>28</v>
      </c>
    </row>
    <row r="258" customFormat="false" ht="15" hidden="false" customHeight="false" outlineLevel="0" collapsed="false">
      <c r="A258" s="34" t="s">
        <v>595</v>
      </c>
      <c r="B258" s="86" t="n">
        <v>233</v>
      </c>
      <c r="C258" s="86" t="s">
        <v>641</v>
      </c>
      <c r="D258" s="86" t="s">
        <v>639</v>
      </c>
      <c r="E258" s="86" t="s">
        <v>578</v>
      </c>
      <c r="F258" s="86" t="n">
        <v>4</v>
      </c>
      <c r="G258" s="86" t="s">
        <v>640</v>
      </c>
      <c r="H258" s="86" t="s">
        <v>23</v>
      </c>
      <c r="I258" s="88" t="n">
        <v>7000</v>
      </c>
      <c r="J258" s="34" t="s">
        <v>24</v>
      </c>
      <c r="K258" s="86" t="s">
        <v>642</v>
      </c>
      <c r="L258" s="86" t="s">
        <v>65</v>
      </c>
      <c r="M258" s="86" t="s">
        <v>23</v>
      </c>
      <c r="N258" s="31" t="n">
        <v>2310</v>
      </c>
      <c r="O258" s="18" t="s">
        <v>643</v>
      </c>
      <c r="P258" s="31" t="n">
        <v>2310</v>
      </c>
      <c r="Q258" s="47" t="s">
        <v>28</v>
      </c>
    </row>
    <row r="259" customFormat="false" ht="15" hidden="false" customHeight="false" outlineLevel="0" collapsed="false">
      <c r="A259" s="34" t="s">
        <v>595</v>
      </c>
      <c r="B259" s="86" t="n">
        <v>472</v>
      </c>
      <c r="C259" s="86" t="s">
        <v>92</v>
      </c>
      <c r="D259" s="86" t="s">
        <v>639</v>
      </c>
      <c r="E259" s="86" t="s">
        <v>578</v>
      </c>
      <c r="F259" s="86" t="n">
        <v>4</v>
      </c>
      <c r="G259" s="86" t="s">
        <v>640</v>
      </c>
      <c r="H259" s="86" t="s">
        <v>23</v>
      </c>
      <c r="I259" s="88" t="n">
        <v>7000</v>
      </c>
      <c r="J259" s="34" t="s">
        <v>24</v>
      </c>
      <c r="K259" s="86" t="s">
        <v>92</v>
      </c>
      <c r="L259" s="86" t="s">
        <v>35</v>
      </c>
      <c r="M259" s="86" t="s">
        <v>23</v>
      </c>
      <c r="N259" s="31" t="n">
        <v>1441</v>
      </c>
      <c r="O259" s="18" t="s">
        <v>644</v>
      </c>
      <c r="P259" s="31" t="n">
        <v>1441</v>
      </c>
      <c r="Q259" s="47" t="s">
        <v>28</v>
      </c>
    </row>
    <row r="260" customFormat="false" ht="15" hidden="false" customHeight="false" outlineLevel="0" collapsed="false">
      <c r="A260" s="34" t="s">
        <v>595</v>
      </c>
      <c r="B260" s="86" t="n">
        <v>671</v>
      </c>
      <c r="C260" s="86" t="s">
        <v>37</v>
      </c>
      <c r="D260" s="86" t="s">
        <v>639</v>
      </c>
      <c r="E260" s="86" t="s">
        <v>578</v>
      </c>
      <c r="F260" s="86" t="n">
        <v>4</v>
      </c>
      <c r="G260" s="86" t="s">
        <v>640</v>
      </c>
      <c r="H260" s="86" t="s">
        <v>23</v>
      </c>
      <c r="I260" s="88" t="n">
        <v>7421</v>
      </c>
      <c r="J260" s="34" t="s">
        <v>24</v>
      </c>
      <c r="K260" s="86" t="s">
        <v>38</v>
      </c>
      <c r="L260" s="86" t="s">
        <v>43</v>
      </c>
      <c r="M260" s="86" t="s">
        <v>23</v>
      </c>
      <c r="N260" s="31" t="n">
        <v>1768</v>
      </c>
      <c r="O260" s="18" t="s">
        <v>316</v>
      </c>
      <c r="P260" s="31" t="n">
        <v>1768</v>
      </c>
      <c r="Q260" s="47" t="s">
        <v>28</v>
      </c>
    </row>
    <row r="261" customFormat="false" ht="15" hidden="false" customHeight="false" outlineLevel="0" collapsed="false">
      <c r="A261" s="34" t="s">
        <v>595</v>
      </c>
      <c r="B261" s="86" t="s">
        <v>645</v>
      </c>
      <c r="C261" s="86" t="s">
        <v>204</v>
      </c>
      <c r="D261" s="86" t="s">
        <v>639</v>
      </c>
      <c r="E261" s="86" t="s">
        <v>578</v>
      </c>
      <c r="F261" s="86" t="n">
        <v>4</v>
      </c>
      <c r="G261" s="86" t="s">
        <v>640</v>
      </c>
      <c r="H261" s="86" t="s">
        <v>23</v>
      </c>
      <c r="I261" s="88" t="n">
        <v>9215</v>
      </c>
      <c r="J261" s="34" t="s">
        <v>24</v>
      </c>
      <c r="K261" s="86" t="s">
        <v>204</v>
      </c>
      <c r="L261" s="86" t="s">
        <v>26</v>
      </c>
      <c r="M261" s="86" t="s">
        <v>23</v>
      </c>
      <c r="N261" s="31" t="n">
        <v>9215</v>
      </c>
      <c r="O261" s="18" t="s">
        <v>646</v>
      </c>
      <c r="P261" s="31" t="n">
        <v>9215</v>
      </c>
      <c r="Q261" s="47" t="s">
        <v>28</v>
      </c>
    </row>
    <row r="262" s="39" customFormat="true" ht="15" hidden="false" customHeight="false" outlineLevel="0" collapsed="false">
      <c r="A262" s="13" t="s">
        <v>595</v>
      </c>
      <c r="B262" s="12" t="n">
        <v>857</v>
      </c>
      <c r="C262" s="12" t="s">
        <v>47</v>
      </c>
      <c r="D262" s="12" t="s">
        <v>639</v>
      </c>
      <c r="E262" s="12" t="s">
        <v>578</v>
      </c>
      <c r="F262" s="12" t="n">
        <v>4</v>
      </c>
      <c r="G262" s="12" t="s">
        <v>640</v>
      </c>
      <c r="H262" s="12" t="s">
        <v>23</v>
      </c>
      <c r="I262" s="17" t="n">
        <v>15000</v>
      </c>
      <c r="J262" s="13" t="s">
        <v>24</v>
      </c>
      <c r="K262" s="12" t="s">
        <v>47</v>
      </c>
      <c r="L262" s="12" t="s">
        <v>86</v>
      </c>
      <c r="M262" s="12" t="s">
        <v>23</v>
      </c>
      <c r="N262" s="35"/>
      <c r="O262" s="36"/>
      <c r="P262" s="37"/>
      <c r="Q262" s="38" t="s">
        <v>147</v>
      </c>
    </row>
    <row r="263" customFormat="false" ht="15" hidden="false" customHeight="false" outlineLevel="0" collapsed="false">
      <c r="A263" s="34"/>
      <c r="B263" s="86"/>
      <c r="C263" s="86"/>
      <c r="D263" s="86"/>
      <c r="E263" s="86"/>
      <c r="F263" s="86"/>
      <c r="G263" s="33" t="s">
        <v>50</v>
      </c>
      <c r="H263" s="86"/>
      <c r="I263" s="97" t="n">
        <f aca="false">SUBTOTAL(9,I256:I262)</f>
        <v>51987</v>
      </c>
      <c r="J263" s="34"/>
      <c r="K263" s="86"/>
      <c r="L263" s="86"/>
      <c r="M263" s="12"/>
      <c r="N263" s="31"/>
      <c r="O263" s="18"/>
      <c r="P263" s="25"/>
      <c r="Q263" s="25"/>
    </row>
    <row r="264" customFormat="false" ht="15" hidden="false" customHeight="false" outlineLevel="0" collapsed="false">
      <c r="A264" s="34" t="s">
        <v>209</v>
      </c>
      <c r="B264" s="86" t="s">
        <v>647</v>
      </c>
      <c r="C264" s="86" t="s">
        <v>204</v>
      </c>
      <c r="D264" s="86" t="s">
        <v>648</v>
      </c>
      <c r="E264" s="86" t="s">
        <v>578</v>
      </c>
      <c r="F264" s="86" t="n">
        <v>2</v>
      </c>
      <c r="G264" s="86" t="s">
        <v>649</v>
      </c>
      <c r="H264" s="86" t="s">
        <v>23</v>
      </c>
      <c r="I264" s="88" t="n">
        <v>3480.59</v>
      </c>
      <c r="J264" s="34" t="s">
        <v>24</v>
      </c>
      <c r="K264" s="86" t="s">
        <v>204</v>
      </c>
      <c r="L264" s="86" t="s">
        <v>57</v>
      </c>
      <c r="M264" s="12" t="s">
        <v>23</v>
      </c>
      <c r="N264" s="31" t="n">
        <v>3480.59</v>
      </c>
      <c r="O264" s="18" t="s">
        <v>480</v>
      </c>
      <c r="P264" s="31" t="n">
        <v>3480.59</v>
      </c>
      <c r="Q264" s="47" t="s">
        <v>28</v>
      </c>
    </row>
    <row r="265" customFormat="false" ht="15" hidden="false" customHeight="false" outlineLevel="0" collapsed="false">
      <c r="A265" s="34" t="s">
        <v>209</v>
      </c>
      <c r="B265" s="86" t="n">
        <v>61</v>
      </c>
      <c r="C265" s="86" t="s">
        <v>430</v>
      </c>
      <c r="D265" s="86" t="s">
        <v>648</v>
      </c>
      <c r="E265" s="86" t="s">
        <v>578</v>
      </c>
      <c r="F265" s="86" t="n">
        <v>2</v>
      </c>
      <c r="G265" s="86" t="s">
        <v>649</v>
      </c>
      <c r="H265" s="86" t="s">
        <v>23</v>
      </c>
      <c r="I265" s="88" t="n">
        <v>6027.7</v>
      </c>
      <c r="J265" s="34" t="s">
        <v>24</v>
      </c>
      <c r="K265" s="86" t="s">
        <v>430</v>
      </c>
      <c r="L265" s="86" t="s">
        <v>57</v>
      </c>
      <c r="M265" s="12" t="s">
        <v>23</v>
      </c>
      <c r="N265" s="31" t="n">
        <v>4414.99</v>
      </c>
      <c r="O265" s="18" t="s">
        <v>346</v>
      </c>
      <c r="P265" s="31" t="n">
        <v>4414.99</v>
      </c>
      <c r="Q265" s="47" t="s">
        <v>28</v>
      </c>
    </row>
    <row r="266" customFormat="false" ht="15" hidden="false" customHeight="false" outlineLevel="0" collapsed="false">
      <c r="A266" s="34" t="s">
        <v>209</v>
      </c>
      <c r="B266" s="86" t="n">
        <v>120</v>
      </c>
      <c r="C266" s="86" t="s">
        <v>19</v>
      </c>
      <c r="D266" s="86" t="s">
        <v>648</v>
      </c>
      <c r="E266" s="86" t="s">
        <v>578</v>
      </c>
      <c r="F266" s="86" t="n">
        <v>2</v>
      </c>
      <c r="G266" s="86" t="s">
        <v>649</v>
      </c>
      <c r="H266" s="86" t="s">
        <v>23</v>
      </c>
      <c r="I266" s="88" t="n">
        <v>12055.4</v>
      </c>
      <c r="J266" s="34" t="s">
        <v>24</v>
      </c>
      <c r="K266" s="86" t="s">
        <v>19</v>
      </c>
      <c r="L266" s="86" t="s">
        <v>26</v>
      </c>
      <c r="M266" s="12" t="s">
        <v>23</v>
      </c>
      <c r="N266" s="31" t="n">
        <v>9308.49</v>
      </c>
      <c r="O266" s="18" t="s">
        <v>650</v>
      </c>
      <c r="P266" s="31" t="n">
        <v>9308.49</v>
      </c>
      <c r="Q266" s="47" t="s">
        <v>28</v>
      </c>
    </row>
    <row r="267" customFormat="false" ht="15" hidden="false" customHeight="false" outlineLevel="0" collapsed="false">
      <c r="A267" s="34" t="s">
        <v>209</v>
      </c>
      <c r="B267" s="86" t="n">
        <v>323</v>
      </c>
      <c r="C267" s="86" t="s">
        <v>27</v>
      </c>
      <c r="D267" s="86" t="s">
        <v>648</v>
      </c>
      <c r="E267" s="86" t="s">
        <v>578</v>
      </c>
      <c r="F267" s="86" t="n">
        <v>2</v>
      </c>
      <c r="G267" s="86" t="s">
        <v>649</v>
      </c>
      <c r="H267" s="86" t="s">
        <v>23</v>
      </c>
      <c r="I267" s="88" t="n">
        <v>12055.4</v>
      </c>
      <c r="J267" s="34" t="s">
        <v>24</v>
      </c>
      <c r="K267" s="86" t="s">
        <v>30</v>
      </c>
      <c r="L267" s="86" t="s">
        <v>31</v>
      </c>
      <c r="M267" s="12" t="s">
        <v>23</v>
      </c>
      <c r="N267" s="31" t="n">
        <v>12151.83</v>
      </c>
      <c r="O267" s="18" t="s">
        <v>651</v>
      </c>
      <c r="P267" s="31" t="n">
        <v>12151.83</v>
      </c>
      <c r="Q267" s="47" t="s">
        <v>28</v>
      </c>
    </row>
    <row r="268" customFormat="false" ht="15" hidden="false" customHeight="false" outlineLevel="0" collapsed="false">
      <c r="A268" s="34" t="s">
        <v>209</v>
      </c>
      <c r="B268" s="86" t="n">
        <v>564</v>
      </c>
      <c r="C268" s="86" t="s">
        <v>33</v>
      </c>
      <c r="D268" s="86" t="s">
        <v>648</v>
      </c>
      <c r="E268" s="86" t="s">
        <v>578</v>
      </c>
      <c r="F268" s="86" t="n">
        <v>2</v>
      </c>
      <c r="G268" s="86" t="s">
        <v>649</v>
      </c>
      <c r="H268" s="86" t="s">
        <v>23</v>
      </c>
      <c r="I268" s="88" t="n">
        <v>12055.4</v>
      </c>
      <c r="J268" s="34" t="s">
        <v>24</v>
      </c>
      <c r="K268" s="86" t="s">
        <v>34</v>
      </c>
      <c r="L268" s="86" t="s">
        <v>39</v>
      </c>
      <c r="M268" s="12" t="s">
        <v>23</v>
      </c>
      <c r="N268" s="31" t="n">
        <v>6738.97</v>
      </c>
      <c r="O268" s="18" t="s">
        <v>652</v>
      </c>
      <c r="P268" s="31" t="n">
        <v>6738.97</v>
      </c>
      <c r="Q268" s="47" t="s">
        <v>28</v>
      </c>
    </row>
    <row r="269" customFormat="false" ht="15" hidden="false" customHeight="false" outlineLevel="0" collapsed="false">
      <c r="A269" s="34" t="s">
        <v>209</v>
      </c>
      <c r="B269" s="86" t="n">
        <v>794</v>
      </c>
      <c r="C269" s="86" t="s">
        <v>41</v>
      </c>
      <c r="D269" s="86" t="s">
        <v>648</v>
      </c>
      <c r="E269" s="86" t="s">
        <v>578</v>
      </c>
      <c r="F269" s="86" t="n">
        <v>2</v>
      </c>
      <c r="G269" s="86" t="s">
        <v>649</v>
      </c>
      <c r="H269" s="86" t="s">
        <v>23</v>
      </c>
      <c r="I269" s="88" t="n">
        <v>12055.4</v>
      </c>
      <c r="J269" s="34" t="s">
        <v>24</v>
      </c>
      <c r="K269" s="86" t="s">
        <v>42</v>
      </c>
      <c r="L269" s="86" t="s">
        <v>48</v>
      </c>
      <c r="M269" s="12" t="s">
        <v>23</v>
      </c>
      <c r="N269" s="31" t="n">
        <v>4784.27</v>
      </c>
      <c r="O269" s="18" t="s">
        <v>653</v>
      </c>
      <c r="P269" s="31" t="n">
        <v>4784.27</v>
      </c>
      <c r="Q269" s="47" t="s">
        <v>28</v>
      </c>
    </row>
    <row r="270" s="39" customFormat="true" ht="15" hidden="false" customHeight="false" outlineLevel="0" collapsed="false">
      <c r="A270" s="13" t="s">
        <v>209</v>
      </c>
      <c r="B270" s="13" t="n">
        <v>1007</v>
      </c>
      <c r="C270" s="13" t="s">
        <v>48</v>
      </c>
      <c r="D270" s="13" t="s">
        <v>648</v>
      </c>
      <c r="E270" s="13" t="s">
        <v>578</v>
      </c>
      <c r="F270" s="12" t="n">
        <v>2</v>
      </c>
      <c r="G270" s="13" t="s">
        <v>649</v>
      </c>
      <c r="H270" s="13" t="s">
        <v>23</v>
      </c>
      <c r="I270" s="32" t="n">
        <v>12055.4</v>
      </c>
      <c r="J270" s="13" t="s">
        <v>24</v>
      </c>
      <c r="K270" s="13" t="s">
        <v>193</v>
      </c>
      <c r="L270" s="13" t="s">
        <v>177</v>
      </c>
      <c r="M270" s="13" t="s">
        <v>23</v>
      </c>
      <c r="N270" s="35"/>
      <c r="O270" s="36"/>
      <c r="P270" s="37"/>
      <c r="Q270" s="38" t="s">
        <v>147</v>
      </c>
    </row>
    <row r="271" customFormat="false" ht="15" hidden="false" customHeight="false" outlineLevel="0" collapsed="false">
      <c r="A271" s="34"/>
      <c r="B271" s="34"/>
      <c r="C271" s="34"/>
      <c r="D271" s="34"/>
      <c r="E271" s="34"/>
      <c r="F271" s="34"/>
      <c r="G271" s="33" t="s">
        <v>50</v>
      </c>
      <c r="H271" s="34"/>
      <c r="I271" s="84" t="n">
        <f aca="false">SUM(I264:I270)</f>
        <v>69785.29</v>
      </c>
      <c r="J271" s="34"/>
      <c r="K271" s="34"/>
      <c r="L271" s="34"/>
      <c r="M271" s="13"/>
      <c r="N271" s="31"/>
      <c r="O271" s="18"/>
      <c r="P271" s="25"/>
      <c r="Q271" s="25"/>
    </row>
    <row r="272" customFormat="false" ht="45" hidden="false" customHeight="false" outlineLevel="0" collapsed="false">
      <c r="A272" s="34" t="s">
        <v>654</v>
      </c>
      <c r="B272" s="34" t="s">
        <v>655</v>
      </c>
      <c r="C272" s="34" t="s">
        <v>401</v>
      </c>
      <c r="D272" s="34" t="s">
        <v>656</v>
      </c>
      <c r="E272" s="34" t="s">
        <v>657</v>
      </c>
      <c r="F272" s="34" t="n">
        <v>1</v>
      </c>
      <c r="G272" s="34" t="s">
        <v>658</v>
      </c>
      <c r="H272" s="34" t="s">
        <v>23</v>
      </c>
      <c r="I272" s="30" t="n">
        <v>28298.2</v>
      </c>
      <c r="J272" s="34" t="s">
        <v>24</v>
      </c>
      <c r="K272" s="34" t="s">
        <v>204</v>
      </c>
      <c r="L272" s="34" t="s">
        <v>56</v>
      </c>
      <c r="M272" s="13" t="s">
        <v>23</v>
      </c>
      <c r="N272" s="31" t="n">
        <v>28298.2</v>
      </c>
      <c r="O272" s="18" t="s">
        <v>659</v>
      </c>
      <c r="P272" s="31" t="n">
        <v>28298.2</v>
      </c>
      <c r="Q272" s="47" t="s">
        <v>28</v>
      </c>
    </row>
    <row r="273" customFormat="false" ht="45" hidden="false" customHeight="false" outlineLevel="0" collapsed="false">
      <c r="A273" s="34" t="s">
        <v>654</v>
      </c>
      <c r="B273" s="34" t="n">
        <v>184</v>
      </c>
      <c r="C273" s="34" t="s">
        <v>56</v>
      </c>
      <c r="D273" s="34" t="s">
        <v>656</v>
      </c>
      <c r="E273" s="34" t="s">
        <v>657</v>
      </c>
      <c r="F273" s="34" t="n">
        <v>1</v>
      </c>
      <c r="G273" s="34" t="s">
        <v>658</v>
      </c>
      <c r="H273" s="34" t="s">
        <v>23</v>
      </c>
      <c r="I273" s="30" t="n">
        <v>28298.2</v>
      </c>
      <c r="J273" s="34" t="s">
        <v>24</v>
      </c>
      <c r="K273" s="34" t="s">
        <v>60</v>
      </c>
      <c r="L273" s="34" t="s">
        <v>65</v>
      </c>
      <c r="M273" s="13" t="s">
        <v>23</v>
      </c>
      <c r="N273" s="31" t="n">
        <v>28298.2</v>
      </c>
      <c r="O273" s="18" t="s">
        <v>660</v>
      </c>
      <c r="P273" s="31" t="n">
        <v>28298.2</v>
      </c>
      <c r="Q273" s="47" t="s">
        <v>28</v>
      </c>
    </row>
    <row r="274" customFormat="false" ht="45" hidden="false" customHeight="false" outlineLevel="0" collapsed="false">
      <c r="A274" s="34" t="s">
        <v>654</v>
      </c>
      <c r="B274" s="34" t="n">
        <v>457</v>
      </c>
      <c r="C274" s="34" t="s">
        <v>254</v>
      </c>
      <c r="D274" s="34" t="s">
        <v>656</v>
      </c>
      <c r="E274" s="34" t="s">
        <v>657</v>
      </c>
      <c r="F274" s="34" t="n">
        <v>1</v>
      </c>
      <c r="G274" s="34" t="s">
        <v>658</v>
      </c>
      <c r="H274" s="34" t="s">
        <v>23</v>
      </c>
      <c r="I274" s="30" t="n">
        <v>28298.2</v>
      </c>
      <c r="J274" s="34" t="s">
        <v>24</v>
      </c>
      <c r="K274" s="34" t="s">
        <v>212</v>
      </c>
      <c r="L274" s="34" t="s">
        <v>35</v>
      </c>
      <c r="M274" s="13" t="s">
        <v>23</v>
      </c>
      <c r="N274" s="31" t="n">
        <v>28298.2</v>
      </c>
      <c r="O274" s="18" t="s">
        <v>661</v>
      </c>
      <c r="P274" s="31" t="n">
        <v>28298.2</v>
      </c>
      <c r="Q274" s="47" t="s">
        <v>28</v>
      </c>
    </row>
    <row r="275" s="39" customFormat="true" ht="45" hidden="false" customHeight="false" outlineLevel="0" collapsed="false">
      <c r="A275" s="13" t="s">
        <v>654</v>
      </c>
      <c r="B275" s="12" t="n">
        <v>805</v>
      </c>
      <c r="C275" s="12" t="s">
        <v>79</v>
      </c>
      <c r="D275" s="13" t="s">
        <v>656</v>
      </c>
      <c r="E275" s="13" t="s">
        <v>657</v>
      </c>
      <c r="F275" s="13" t="n">
        <v>1</v>
      </c>
      <c r="G275" s="13" t="s">
        <v>658</v>
      </c>
      <c r="H275" s="13" t="s">
        <v>23</v>
      </c>
      <c r="I275" s="12" t="n">
        <v>33293.82</v>
      </c>
      <c r="J275" s="13" t="s">
        <v>24</v>
      </c>
      <c r="K275" s="12" t="s">
        <v>42</v>
      </c>
      <c r="L275" s="12" t="s">
        <v>48</v>
      </c>
      <c r="M275" s="13" t="s">
        <v>23</v>
      </c>
      <c r="N275" s="35" t="n">
        <v>16529.1</v>
      </c>
      <c r="O275" s="36" t="s">
        <v>517</v>
      </c>
      <c r="P275" s="35" t="n">
        <v>16529.1</v>
      </c>
      <c r="Q275" s="38" t="s">
        <v>147</v>
      </c>
    </row>
    <row r="276" customFormat="false" ht="15" hidden="false" customHeight="false" outlineLevel="0" collapsed="false">
      <c r="A276" s="87"/>
      <c r="B276" s="18"/>
      <c r="C276" s="18"/>
      <c r="D276" s="18"/>
      <c r="E276" s="18"/>
      <c r="F276" s="18"/>
      <c r="G276" s="33" t="s">
        <v>50</v>
      </c>
      <c r="H276" s="18"/>
      <c r="I276" s="24" t="n">
        <f aca="false">SUM(I272:I275)</f>
        <v>118188.42</v>
      </c>
      <c r="J276" s="18"/>
      <c r="K276" s="18"/>
      <c r="L276" s="18"/>
      <c r="M276" s="36"/>
      <c r="N276" s="31"/>
      <c r="O276" s="18"/>
      <c r="P276" s="25"/>
      <c r="Q276" s="25"/>
    </row>
    <row r="277" customFormat="false" ht="15" hidden="false" customHeight="false" outlineLevel="0" collapsed="false">
      <c r="A277" s="34" t="s">
        <v>595</v>
      </c>
      <c r="B277" s="86" t="s">
        <v>662</v>
      </c>
      <c r="C277" s="86" t="s">
        <v>344</v>
      </c>
      <c r="D277" s="26" t="s">
        <v>663</v>
      </c>
      <c r="E277" s="86" t="s">
        <v>578</v>
      </c>
      <c r="F277" s="87" t="n">
        <v>1</v>
      </c>
      <c r="G277" s="87" t="s">
        <v>664</v>
      </c>
      <c r="H277" s="34" t="s">
        <v>23</v>
      </c>
      <c r="I277" s="88" t="n">
        <v>2585.63</v>
      </c>
      <c r="J277" s="34" t="s">
        <v>24</v>
      </c>
      <c r="K277" s="86" t="s">
        <v>344</v>
      </c>
      <c r="L277" s="86" t="s">
        <v>57</v>
      </c>
      <c r="M277" s="13" t="s">
        <v>23</v>
      </c>
      <c r="N277" s="31" t="n">
        <v>2585.63</v>
      </c>
      <c r="O277" s="18" t="s">
        <v>179</v>
      </c>
      <c r="P277" s="25"/>
      <c r="Q277" s="47" t="s">
        <v>28</v>
      </c>
    </row>
    <row r="278" customFormat="false" ht="15" hidden="false" customHeight="false" outlineLevel="0" collapsed="false">
      <c r="A278" s="34" t="s">
        <v>595</v>
      </c>
      <c r="B278" s="86" t="n">
        <v>69</v>
      </c>
      <c r="C278" s="86" t="s">
        <v>344</v>
      </c>
      <c r="D278" s="26" t="s">
        <v>663</v>
      </c>
      <c r="E278" s="86" t="s">
        <v>578</v>
      </c>
      <c r="F278" s="87" t="n">
        <v>1</v>
      </c>
      <c r="G278" s="87" t="s">
        <v>664</v>
      </c>
      <c r="H278" s="34" t="s">
        <v>23</v>
      </c>
      <c r="I278" s="88" t="n">
        <v>2769.73</v>
      </c>
      <c r="J278" s="34" t="s">
        <v>24</v>
      </c>
      <c r="K278" s="86" t="s">
        <v>430</v>
      </c>
      <c r="L278" s="86" t="s">
        <v>57</v>
      </c>
      <c r="M278" s="13" t="s">
        <v>23</v>
      </c>
      <c r="N278" s="31" t="n">
        <v>2637.28</v>
      </c>
      <c r="O278" s="18" t="s">
        <v>205</v>
      </c>
      <c r="P278" s="25"/>
      <c r="Q278" s="47" t="s">
        <v>28</v>
      </c>
    </row>
    <row r="279" customFormat="false" ht="15" hidden="false" customHeight="false" outlineLevel="0" collapsed="false">
      <c r="A279" s="34" t="s">
        <v>595</v>
      </c>
      <c r="B279" s="86" t="n">
        <v>667</v>
      </c>
      <c r="C279" s="86" t="s">
        <v>38</v>
      </c>
      <c r="D279" s="26" t="s">
        <v>663</v>
      </c>
      <c r="E279" s="86" t="s">
        <v>578</v>
      </c>
      <c r="F279" s="87" t="n">
        <v>1</v>
      </c>
      <c r="G279" s="87" t="s">
        <v>664</v>
      </c>
      <c r="H279" s="34" t="s">
        <v>23</v>
      </c>
      <c r="I279" s="98" t="n">
        <v>6414.52</v>
      </c>
      <c r="J279" s="100" t="s">
        <v>24</v>
      </c>
      <c r="K279" s="101" t="s">
        <v>38</v>
      </c>
      <c r="L279" s="101" t="s">
        <v>43</v>
      </c>
      <c r="M279" s="93" t="s">
        <v>23</v>
      </c>
      <c r="N279" s="83" t="n">
        <v>6414.52</v>
      </c>
      <c r="O279" s="18" t="s">
        <v>665</v>
      </c>
      <c r="P279" s="25"/>
      <c r="Q279" s="47" t="s">
        <v>28</v>
      </c>
    </row>
    <row r="280" s="39" customFormat="true" ht="15" hidden="false" customHeight="false" outlineLevel="0" collapsed="false">
      <c r="A280" s="13" t="s">
        <v>595</v>
      </c>
      <c r="B280" s="12" t="n">
        <v>865</v>
      </c>
      <c r="C280" s="12" t="s">
        <v>322</v>
      </c>
      <c r="D280" s="11" t="s">
        <v>663</v>
      </c>
      <c r="E280" s="12" t="s">
        <v>578</v>
      </c>
      <c r="F280" s="16" t="n">
        <v>1</v>
      </c>
      <c r="G280" s="16" t="s">
        <v>664</v>
      </c>
      <c r="H280" s="13" t="s">
        <v>23</v>
      </c>
      <c r="I280" s="17" t="n">
        <v>7140</v>
      </c>
      <c r="J280" s="13" t="s">
        <v>24</v>
      </c>
      <c r="K280" s="12" t="s">
        <v>47</v>
      </c>
      <c r="L280" s="12" t="s">
        <v>86</v>
      </c>
      <c r="M280" s="13" t="s">
        <v>23</v>
      </c>
      <c r="N280" s="35" t="n">
        <v>3045</v>
      </c>
      <c r="O280" s="36"/>
      <c r="P280" s="37"/>
      <c r="Q280" s="38" t="s">
        <v>147</v>
      </c>
    </row>
    <row r="281" customFormat="false" ht="15" hidden="false" customHeight="false" outlineLevel="0" collapsed="false">
      <c r="A281" s="34" t="s">
        <v>595</v>
      </c>
      <c r="B281" s="86" t="n">
        <v>109</v>
      </c>
      <c r="C281" s="86" t="s">
        <v>360</v>
      </c>
      <c r="D281" s="26" t="s">
        <v>663</v>
      </c>
      <c r="E281" s="86" t="s">
        <v>578</v>
      </c>
      <c r="F281" s="87" t="n">
        <v>1</v>
      </c>
      <c r="G281" s="87" t="s">
        <v>664</v>
      </c>
      <c r="H281" s="34" t="s">
        <v>23</v>
      </c>
      <c r="I281" s="88" t="n">
        <v>8330</v>
      </c>
      <c r="J281" s="34" t="s">
        <v>24</v>
      </c>
      <c r="K281" s="86" t="s">
        <v>19</v>
      </c>
      <c r="L281" s="86" t="s">
        <v>65</v>
      </c>
      <c r="M281" s="13" t="s">
        <v>23</v>
      </c>
      <c r="N281" s="31" t="n">
        <v>7711.08</v>
      </c>
      <c r="O281" s="18" t="s">
        <v>666</v>
      </c>
      <c r="P281" s="25"/>
      <c r="Q281" s="47" t="s">
        <v>28</v>
      </c>
    </row>
    <row r="282" customFormat="false" ht="15" hidden="false" customHeight="false" outlineLevel="0" collapsed="false">
      <c r="A282" s="34" t="s">
        <v>595</v>
      </c>
      <c r="B282" s="86" t="n">
        <v>448</v>
      </c>
      <c r="C282" s="86" t="s">
        <v>254</v>
      </c>
      <c r="D282" s="26" t="s">
        <v>663</v>
      </c>
      <c r="E282" s="86" t="s">
        <v>578</v>
      </c>
      <c r="F282" s="87" t="n">
        <v>1</v>
      </c>
      <c r="G282" s="87" t="s">
        <v>664</v>
      </c>
      <c r="H282" s="34" t="s">
        <v>23</v>
      </c>
      <c r="I282" s="88" t="n">
        <v>8330</v>
      </c>
      <c r="J282" s="34" t="s">
        <v>24</v>
      </c>
      <c r="K282" s="86" t="s">
        <v>212</v>
      </c>
      <c r="L282" s="86" t="s">
        <v>35</v>
      </c>
      <c r="M282" s="12" t="s">
        <v>23</v>
      </c>
      <c r="N282" s="31" t="n">
        <v>5230.41</v>
      </c>
      <c r="O282" s="18" t="s">
        <v>667</v>
      </c>
      <c r="P282" s="25"/>
      <c r="Q282" s="47" t="s">
        <v>28</v>
      </c>
    </row>
    <row r="283" customFormat="false" ht="15" hidden="false" customHeight="false" outlineLevel="0" collapsed="false">
      <c r="A283" s="102"/>
      <c r="B283" s="18"/>
      <c r="C283" s="18"/>
      <c r="D283" s="18"/>
      <c r="E283" s="18"/>
      <c r="F283" s="18"/>
      <c r="G283" s="33" t="s">
        <v>50</v>
      </c>
      <c r="H283" s="18"/>
      <c r="I283" s="24" t="n">
        <f aca="false">SUM(I277:I282)</f>
        <v>35569.88</v>
      </c>
      <c r="J283" s="18"/>
      <c r="K283" s="18"/>
      <c r="L283" s="18"/>
      <c r="M283" s="36"/>
      <c r="N283" s="31"/>
      <c r="O283" s="18"/>
      <c r="P283" s="25"/>
      <c r="Q283" s="25"/>
    </row>
    <row r="285" customFormat="false" ht="15" hidden="false" customHeight="false" outlineLevel="0" collapsed="false">
      <c r="D285" s="1" t="s">
        <v>668</v>
      </c>
      <c r="G285" s="1" t="s">
        <v>669</v>
      </c>
    </row>
    <row r="286" customFormat="false" ht="15" hidden="false" customHeight="false" outlineLevel="0" collapsed="false">
      <c r="D286" s="1" t="s">
        <v>670</v>
      </c>
      <c r="G286" s="1" t="s">
        <v>671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O1"/>
    <mergeCell ref="P1:P2"/>
    <mergeCell ref="Q1:Q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2019-10-21T07:01:16Z</dcterms:created>
  <dc:creator>Buzica Octavian-Gabriel</dc:creator>
  <dc:description/>
  <dc:language>en-US</dc:language>
  <cp:lastModifiedBy>Eliza Mirauta</cp:lastModifiedBy>
  <cp:lastPrinted>2019-11-06T07:19:17Z</cp:lastPrinted>
  <dcterms:modified xsi:type="dcterms:W3CDTF">2019-11-12T13:20:13Z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